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111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teatronacional-my.sharepoint.com/personal/depad_tn_cr/Documents/Proveeduria/2022/"/>
    </mc:Choice>
  </mc:AlternateContent>
  <xr:revisionPtr revIDLastSave="1126" documentId="13_ncr:1_{051B9889-549E-4DED-A697-C756B82FF3C7}" xr6:coauthVersionLast="47" xr6:coauthVersionMax="47" xr10:uidLastSave="{159C41FA-5746-4E6B-A75D-1FD606F62FA9}"/>
  <bookViews>
    <workbookView xWindow="-120" yWindow="-120" windowWidth="29040" windowHeight="15840" firstSheet="5" activeTab="5" xr2:uid="{00000000-000D-0000-FFFF-FFFF00000000}"/>
  </bookViews>
  <sheets>
    <sheet name="SOLICITUDES" sheetId="1" r:id="rId1"/>
    <sheet name="ORDENES 2022" sheetId="9" r:id="rId2"/>
    <sheet name="OP Convenio Marco" sheetId="10" r:id="rId3"/>
    <sheet name="Hoja2" sheetId="2" state="hidden" r:id="rId4"/>
    <sheet name="Analistas" sheetId="5" state="hidden" r:id="rId5"/>
    <sheet name="Ampliaciones 2022" sheetId="7" r:id="rId6"/>
  </sheets>
  <definedNames>
    <definedName name="_xlnm._FilterDatabase" localSheetId="5" hidden="1">'Ampliaciones 2022'!$A$5:$N$5</definedName>
    <definedName name="_xlnm._FilterDatabase" localSheetId="1" hidden="1">'ORDENES 2022'!$A$2:$K$2</definedName>
    <definedName name="_xlnm._FilterDatabase" localSheetId="0" hidden="1">SOLICITUDES!$A$1:$R$148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251" i="9" l="1"/>
  <c r="P148" i="1"/>
  <c r="N148" i="1"/>
  <c r="O118" i="1"/>
  <c r="P134" i="1"/>
  <c r="P132" i="1"/>
  <c r="P144" i="1"/>
  <c r="E253" i="9"/>
  <c r="L24" i="7"/>
  <c r="C232" i="9"/>
  <c r="C223" i="9"/>
  <c r="C222" i="9"/>
  <c r="C221" i="9"/>
  <c r="J42" i="10"/>
  <c r="I42" i="10"/>
  <c r="C216" i="9"/>
  <c r="C215" i="9"/>
  <c r="C211" i="9"/>
  <c r="M24" i="7"/>
  <c r="J178" i="9"/>
  <c r="O109" i="1"/>
  <c r="O99" i="1"/>
  <c r="C163" i="9"/>
  <c r="C155" i="9"/>
  <c r="O78" i="1"/>
  <c r="C135" i="9"/>
  <c r="O45" i="1"/>
  <c r="C94" i="9"/>
  <c r="C84" i="9"/>
  <c r="C43" i="9"/>
  <c r="B19" i="1"/>
  <c r="O8" i="1"/>
  <c r="O5" i="1"/>
</calcChain>
</file>

<file path=xl/sharedStrings.xml><?xml version="1.0" encoding="utf-8"?>
<sst xmlns="http://schemas.openxmlformats.org/spreadsheetml/2006/main" count="3870" uniqueCount="1914">
  <si>
    <t>CONTROL DE CONTRATACIONES 2022</t>
  </si>
  <si>
    <t>TEATRO NACIONAL DE COSTA RICA</t>
  </si>
  <si>
    <t>Descripción</t>
  </si>
  <si>
    <t>Monto ¢</t>
  </si>
  <si>
    <t>Fecha</t>
  </si>
  <si>
    <t>No. Oficio inicio</t>
  </si>
  <si>
    <t>No. Reserva</t>
  </si>
  <si>
    <t>Subpartida</t>
  </si>
  <si>
    <t>Analista</t>
  </si>
  <si>
    <t># Solicitud</t>
  </si>
  <si>
    <t>Departamento</t>
  </si>
  <si>
    <t># Contratacion</t>
  </si>
  <si>
    <t xml:space="preserve">Apertura </t>
  </si>
  <si>
    <t>Observaciones</t>
  </si>
  <si>
    <t>Adjudicación</t>
  </si>
  <si>
    <t>Contratista</t>
  </si>
  <si>
    <t>Monto Colones</t>
  </si>
  <si>
    <t>Monto Dólares</t>
  </si>
  <si>
    <t>Modalidad</t>
  </si>
  <si>
    <t>Orden / Contrato</t>
  </si>
  <si>
    <t>COMPRA DE PRESERVANTE PARA MADERAS DEL TEATRO NACIONAL DE COSTA RICA</t>
  </si>
  <si>
    <t xml:space="preserve"> TN-CO-001-2022 </t>
  </si>
  <si>
    <t>CD-007-01-2022-20</t>
  </si>
  <si>
    <t>2.01.04</t>
  </si>
  <si>
    <t>Natalia Obregón Alemán</t>
  </si>
  <si>
    <t>Conservación</t>
  </si>
  <si>
    <t>2022CD-000001-0009900001</t>
  </si>
  <si>
    <t>Contrato</t>
  </si>
  <si>
    <t>ALE Y SEBASTIAN DE CENTROAMERICA SOCIEDAD ANONIMA</t>
  </si>
  <si>
    <t>Según demanda</t>
  </si>
  <si>
    <t>0432022000900001-00</t>
  </si>
  <si>
    <t>Contratación del Servicio de suscripción de periódicos impresos La Nación y Diario Extra</t>
  </si>
  <si>
    <t>TN-ADM-022-2022</t>
  </si>
  <si>
    <t>CD-015-01-2022-05_x000D_</t>
  </si>
  <si>
    <t>2.99.03</t>
  </si>
  <si>
    <t>Administración</t>
  </si>
  <si>
    <t>2022CD-000002-0009900001</t>
  </si>
  <si>
    <t>GRUPO NACION G N SOCIEDAD ANONIMA
SOCIEDAD PERIODISTICA EXTRA LIMITADA</t>
  </si>
  <si>
    <t>0432022000900002-00
0432022000900003-00</t>
  </si>
  <si>
    <t>COMPRA DE LOZA SANITARIA PARA EL TEATRO NACIONAL DE COSTA RICA</t>
  </si>
  <si>
    <t>TN-CO-002-2022</t>
  </si>
  <si>
    <t>CD-021-01-2022-20</t>
  </si>
  <si>
    <t>2.03.99</t>
  </si>
  <si>
    <t xml:space="preserve">	 2022CD-000003-0009900001</t>
  </si>
  <si>
    <t>CORPORACION COMERCIAL E INDUSTRIAL EL LAGAR C R SOCIEDAD ANONIMA</t>
  </si>
  <si>
    <t xml:space="preserve">432022000900005-00	</t>
  </si>
  <si>
    <t>COMPRA DE LUMINARIAS PARA SER UTILIZADAS EN LOS PROCESOS DE MANTENIMIENTO QUE SE EJECUTAN EN EL DEPARTAMENTO DE CONSERVACIÓN DEL TEATRO NACIONAL DE COSTA RICA</t>
  </si>
  <si>
    <t>TN-CO-I-004-2022</t>
  </si>
  <si>
    <t>CD-033-02-2022-20</t>
  </si>
  <si>
    <t>2.03.04</t>
  </si>
  <si>
    <t>Johan Orozco Jiménez</t>
  </si>
  <si>
    <t>0062022000600003</t>
  </si>
  <si>
    <t>2022CD-000005-0009900001</t>
  </si>
  <si>
    <t>INVERSIONES CATAY S &amp; T DEL ORIENTE SOCIEDAD ANONIMA</t>
  </si>
  <si>
    <t>0432022000900007-00</t>
  </si>
  <si>
    <t>CONTRATACIÓN PARA LA COMPRA DE ÚTILES Y MATERIALES MÉDICO, HOSPITALARIO Y DE INVESTIGACIÓN MÉDICA PARA SER UTILIZADAS EN LOS PROCESOS DE RESTAURACIÓN EN EL TEATRO NACIONAL DE COSTA RICA</t>
  </si>
  <si>
    <t>TN-CO-003-2022</t>
  </si>
  <si>
    <t>CD-031-02-2022-20</t>
  </si>
  <si>
    <t>2.99.02</t>
  </si>
  <si>
    <t>0062022000600004</t>
  </si>
  <si>
    <t>2022CD-000006-0009900001</t>
  </si>
  <si>
    <t>AL MEDIX SOCIEDAD ANONIMA
YIRE MEDICA H P SOCIEDAD ANONIMA
DISMEDICA DE COSTA RICA SOCIEDAD ANONIMA</t>
  </si>
  <si>
    <t>0432022000900010-00
0432022000900011-00
0432022000900012-00</t>
  </si>
  <si>
    <t>SERVICIO DE MANTENIMIENTO DEL SISTEMA DE LAS BOMBAS DE AGUA SUMERGIBLES”,</t>
  </si>
  <si>
    <t>TN-CO-I-005-2021</t>
  </si>
  <si>
    <t>CD-032-02-2022-20</t>
  </si>
  <si>
    <t>1.08.04</t>
  </si>
  <si>
    <t>0062022000600005</t>
  </si>
  <si>
    <t>2022CD-000004-0009900001</t>
  </si>
  <si>
    <t>CERES SOCIEDAD ANONIMA</t>
  </si>
  <si>
    <t>0432022000900004-00</t>
  </si>
  <si>
    <t>CONTRATACIÓN DE LOS SERVICIOS DE GUION, DIRECCIÓN, PRODUCCIÓN, Y EJECUCIÓN DE LAS VISITAS TEATRALIZADAS PARA EL TEATRO NACIONAL DE COSTA RICA”,</t>
  </si>
  <si>
    <t>TN-OS-042-2022</t>
  </si>
  <si>
    <t>CD-048-02-2022-40</t>
  </si>
  <si>
    <t>1.04.99</t>
  </si>
  <si>
    <t>0062022000500001</t>
  </si>
  <si>
    <t>Operaciones y Servicios</t>
  </si>
  <si>
    <t>2022CD-000008-0009900001</t>
  </si>
  <si>
    <t>CLAUDIA MARIA CATANIA PEREZ</t>
  </si>
  <si>
    <t>0432022000900006-00</t>
  </si>
  <si>
    <t>Compra de Máquina Destructora de papel para el Archivo Institucional del Teatro Nacional de CR</t>
  </si>
  <si>
    <t>TN-ADM-055-2022</t>
  </si>
  <si>
    <t>CD-050-02-2022-15</t>
  </si>
  <si>
    <t>5.01.04</t>
  </si>
  <si>
    <t>0062022000400002</t>
  </si>
  <si>
    <t>2022CD-000007-0009900001</t>
  </si>
  <si>
    <t>RAMIZ SUPPLIES SOCIEDAD ANONIMA</t>
  </si>
  <si>
    <t>Cantidad definida</t>
  </si>
  <si>
    <t>0432022000900008-00</t>
  </si>
  <si>
    <t>CONTRATACIÓN DEL SERVICIO DE MANTENIMIENTO DE LAS PLANTAS ELÉCTRICAS DEL TEATRO NACIONAL DE COSTA RICA</t>
  </si>
  <si>
    <r>
      <t>₡</t>
    </r>
    <r>
      <rPr>
        <sz val="12"/>
        <color rgb="FF000000"/>
        <rFont val="Century Gothic"/>
        <family val="2"/>
        <charset val="1"/>
      </rPr>
      <t>1 300 000,00</t>
    </r>
  </si>
  <si>
    <t>TN-CO-I-006-2021</t>
  </si>
  <si>
    <t>CD-067-02-2022-40</t>
  </si>
  <si>
    <t>62022000600007.</t>
  </si>
  <si>
    <t>2022CD-000010-0009900001</t>
  </si>
  <si>
    <t>ELECTROMECANICA INTEGRAL DEL OESTE J.C. SOCIEDAD ANONIMA</t>
  </si>
  <si>
    <t>0432022000900015-00</t>
  </si>
  <si>
    <t>COMPRA DE PRODUCTOS AGROFORESTALES PARA SER UTILIZADAS EN LOS PROCESOS DE RESTAURACIÓN QUE SE EJECUTAN EN EL TALLER DE CONSERVACIÓN DEL TEATRO NACIONAL DE COSTA RICA.</t>
  </si>
  <si>
    <r>
      <t>₡</t>
    </r>
    <r>
      <rPr>
        <sz val="12"/>
        <color rgb="FF000000"/>
        <rFont val="Century Gothic"/>
        <family val="2"/>
        <charset val="1"/>
      </rPr>
      <t>1 250 000,00</t>
    </r>
  </si>
  <si>
    <t>TN-CO-I-008-2021</t>
  </si>
  <si>
    <t>CD-054-02-2022-40</t>
  </si>
  <si>
    <t>2.02.02</t>
  </si>
  <si>
    <t>62022000600008.</t>
  </si>
  <si>
    <t>2022CD-000009-0009900001</t>
  </si>
  <si>
    <t>REPRESENTACIONES AGROPECUARIAS TECNICAS DE CENTROAMERICA SOCIEDAD ANONIMA</t>
  </si>
  <si>
    <t>0432022000900009-00</t>
  </si>
  <si>
    <t xml:space="preserve">	CONTRATACIÓN DE SERVICIOS PROFESIONALES DE DIBUJANTE ARQUITECTÓNICO PARA EL DEPARTAMENTO DE CONSERVACIÓN DEL TEATRO NACIONAL DE COSTA RICA</t>
  </si>
  <si>
    <t>TN-CO-I-007-2021</t>
  </si>
  <si>
    <t xml:space="preserve">CD-061-02-2022-20 
CD-035-02-2022-20 </t>
  </si>
  <si>
    <t>0062022000600006</t>
  </si>
  <si>
    <t>2022CD-000011-0009900001</t>
  </si>
  <si>
    <t>INFRUCTUOSA</t>
  </si>
  <si>
    <t>COMPRA DE AGREGADOS PARA MANTENIMIENTOS EN EL TEATRO NACIONAL DE COSTA RICA</t>
  </si>
  <si>
    <t>TN-CO-I-009-2021</t>
  </si>
  <si>
    <t>CD-078-03-2022-20</t>
  </si>
  <si>
    <t>2.03.02</t>
  </si>
  <si>
    <t>0062022000600009</t>
  </si>
  <si>
    <t>2022CD-000012-0009900001</t>
  </si>
  <si>
    <t xml:space="preserve">0432022000900014-00	</t>
  </si>
  <si>
    <t>SERVICIO DE AUDITORIA EXTERNA DE LOS ESTADOS FINANCIEROS DEL TEATRO NACIONAL DE COSTA RICA DEL AÑO 2020-2021 Y LA REVISIÓN Y DICTAMEN DE LA LIQUIDACIÓN PRESUPUESTARIA</t>
  </si>
  <si>
    <t xml:space="preserve">TN-ADM-061-2022 </t>
  </si>
  <si>
    <t>CD-079-03-2022-05</t>
  </si>
  <si>
    <t>1.04.04</t>
  </si>
  <si>
    <t>0062022000400003</t>
  </si>
  <si>
    <t>2022CD-000013-0009900001</t>
  </si>
  <si>
    <t xml:space="preserve"> ABBQ CONSULTORES SOCIEDAD ANONIMA</t>
  </si>
  <si>
    <t>0432022000900017-00</t>
  </si>
  <si>
    <t>CONTRATACIÓN DEL SERVICIO DE TRANSMISIÓN DE PROGRAMACIÓN DEL TEATRO NACIONAL DE COSTA RICA</t>
  </si>
  <si>
    <t>TN-PC-064-2022</t>
  </si>
  <si>
    <t>CD-093-03-2022-10</t>
  </si>
  <si>
    <t>0062022000800001</t>
  </si>
  <si>
    <t>Promoción</t>
  </si>
  <si>
    <t>2022CD-000014-0009900001</t>
  </si>
  <si>
    <t>CHRISTIAN RAMIREZ SABORIO</t>
  </si>
  <si>
    <t xml:space="preserve">0432022000900016-00	</t>
  </si>
  <si>
    <t>CONTRATACIÓN DE REPRESENTACIÓN ARTÍSTICA DEL ESPECTÁCULO: BROADWAY CABARET NIGHT ORIGINAL, PRESENTADO POR ISABEL GUZMÁN PAYÉS PARA EL PROGRAMA TEATRO AL MEDIO DÍA 2022 DEL TEATRO NACIONAL</t>
  </si>
  <si>
    <t>TN-PC-106-2022</t>
  </si>
  <si>
    <t xml:space="preserve">CD-070-03-2022-10 </t>
  </si>
  <si>
    <t>0062022000800002</t>
  </si>
  <si>
    <t>2022CD-000015-0009900001</t>
  </si>
  <si>
    <t>ISABEL GUZMAN PAYES</t>
  </si>
  <si>
    <t>0432022000900013-00</t>
  </si>
  <si>
    <t>COMPRA DE MATERIALES VARIOS PARA LA REUBICACIÓN DE LOS LAVAMANOS DE INGRESO EN EL TEATRO NACIONAL DE COSTA RICA</t>
  </si>
  <si>
    <t xml:space="preserve">TN-CO-I-010-2022 </t>
  </si>
  <si>
    <t>CD-091-03-2022-20
CD-090-03-2022-20
CD-089-03-2022-20_x000D_</t>
  </si>
  <si>
    <t>2.03.06</t>
  </si>
  <si>
    <t>0062022000600010</t>
  </si>
  <si>
    <t>2022CD-000017-0009900001</t>
  </si>
  <si>
    <t xml:space="preserve">0432022000900018-00	</t>
  </si>
  <si>
    <t>“COMPRA DE CARNÉS INSTITUCIONALES IMPRESOS Y SUS INSUMOS DE USO SEGÚN DEMANDA PARA EL TEATRO NACIONAL"</t>
  </si>
  <si>
    <t xml:space="preserve">TN-ADM-079-2022 </t>
  </si>
  <si>
    <t>CD-106-03-2022-05</t>
  </si>
  <si>
    <t>0062022000400004</t>
  </si>
  <si>
    <t xml:space="preserve">2022CD-000016-0009900001 </t>
  </si>
  <si>
    <t>AGENCIAS BASICAS MERCANTILES (A B M DE COSTA RICA) SOCIEDAD ANONIMA</t>
  </si>
  <si>
    <t>0432022000900019-00</t>
  </si>
  <si>
    <t>COMPRA DE BATERÍAS CUADRADAS PARA EL DEPARTAMENTO DE CONSERVACIÓN DEL TEATRO NACIONAL DE COSTA RICA</t>
  </si>
  <si>
    <t>TN-CO-I-012-2022</t>
  </si>
  <si>
    <t>CD-077-03-2022-20</t>
  </si>
  <si>
    <t>2.99.99</t>
  </si>
  <si>
    <t>0062022000600011</t>
  </si>
  <si>
    <t>2022CD-000018-0009900001</t>
  </si>
  <si>
    <t>REPRESENTACIONES SUMI COMP EQUIPOS SOCIEDAD ANONIMA</t>
  </si>
  <si>
    <t>0432022000900025-00</t>
  </si>
  <si>
    <t>CONTRATACIÓN DEL SERVICIO DE LIMPIEZA DE LOS TANQUES DE AGUA POTABLE DEL TEATRO NACIONAL</t>
  </si>
  <si>
    <t>TN-CO-I-013-2022</t>
  </si>
  <si>
    <t>CD-119-03-2022-20</t>
  </si>
  <si>
    <t>0062022000600012</t>
  </si>
  <si>
    <t>2022CD-000019-0009900001</t>
  </si>
  <si>
    <t>ELECTROMECANICA CAINU SOCIEDAD ANONIMA</t>
  </si>
  <si>
    <t>0432022000900028-00</t>
  </si>
  <si>
    <t>ADQUISICIÓN POR DEMANDA DE EQUIPO INALÁMBRICO</t>
  </si>
  <si>
    <t>TN-STI-001-22-AP</t>
  </si>
  <si>
    <t>CD-129-04-2022-20</t>
  </si>
  <si>
    <t>5.01.03</t>
  </si>
  <si>
    <t>0062022000400005</t>
  </si>
  <si>
    <t>Administración-TI</t>
  </si>
  <si>
    <t>2022CD-000020-0009900001</t>
  </si>
  <si>
    <t xml:space="preserve"> INTERHAND SOCIEDAD ANONIMA</t>
  </si>
  <si>
    <t xml:space="preserve">0432022000900020-00	</t>
  </si>
  <si>
    <t>CONTRATACIÓN DEL SERVICIO DE REPRESENTACION ARTISTICA PARA EL REMONTAJE DE UNA NIÑA LLAMADA ANA DE VESTUARIO/UTILERIA, ESCENOGRAFIA Y RIGGING EN EL TEATRO NACIONAL</t>
  </si>
  <si>
    <t>TN-PC-137-2022_ PROV</t>
  </si>
  <si>
    <t xml:space="preserve">CD-109-03-2022-10 </t>
  </si>
  <si>
    <t>0062022000800003</t>
  </si>
  <si>
    <t>2022CD-000022-0009900001</t>
  </si>
  <si>
    <t>COOPERATIVA DE PRODUCCION DE EVENTOS ARTISTICOS, CULTURALES Y COMUNICACION R. L.</t>
  </si>
  <si>
    <t xml:space="preserve">Servicios </t>
  </si>
  <si>
    <t>0432022000900022-00</t>
  </si>
  <si>
    <t>“CONTRATACIÓN DEL SERVICIO DE ACTUACION Y REPRESENTACION ARTISTICA DEL ELENCO PARA EL REMONTAJE DE UNA NIÑA LLAMADA ANA EN EL TEATRO NACIONAL DE COSTA RICA”</t>
  </si>
  <si>
    <t>TN-PC-142-2022_ PROV</t>
  </si>
  <si>
    <t>0062022000800004</t>
  </si>
  <si>
    <t>2022CD-000025-0009900001</t>
  </si>
  <si>
    <t>MAR JIMENEZ SOBRADO</t>
  </si>
  <si>
    <t>0432022000900027-00</t>
  </si>
  <si>
    <t>“CONTRATACIÓN DEL SERVICIO DE DIRECCION ARTISTICA Y COREOGRAFIA DEL REMONTAJE DE UNA NIÑA LLAMADA ANA EN EL TEATRO NACIONAL DE COSTA RICA”</t>
  </si>
  <si>
    <t>TN-PC-143-2022_ PROV</t>
  </si>
  <si>
    <t>CD-109-03-2022-10</t>
  </si>
  <si>
    <t>0062022000800005</t>
  </si>
  <si>
    <t>2022CD-000026-0009900001</t>
  </si>
  <si>
    <t>BERTHA GLADIS ALZATE QUINTERO</t>
  </si>
  <si>
    <t>0432022000900026-00</t>
  </si>
  <si>
    <t>“CONTRATACIÓN DEL SERVICIO DE VIDEO MAPPING DEL REMONTAJE DE UNA NIÑA LLAMADA ANA EN EL TEATRO NACIONAL DE COSTA RICA”</t>
  </si>
  <si>
    <t>TN-PC-144-2022_ PROV</t>
  </si>
  <si>
    <t>0062022000800006</t>
  </si>
  <si>
    <t>2022CD-000024-0009900001</t>
  </si>
  <si>
    <t>NORMAN FUENTES SAUMA</t>
  </si>
  <si>
    <t>0432022000900024-00</t>
  </si>
  <si>
    <t>“CONTRATACIÓN DEL SERVICIO DE TOCADOS Y MAQUILLAJE PARA EL REMONTAJE DE UNA NIÑA LLAMADA ANA EN EL TEATRO NACIONAL DE COSTA RICA”</t>
  </si>
  <si>
    <t>TN-PC-145-2022_ PROV</t>
  </si>
  <si>
    <t>0062022000800007</t>
  </si>
  <si>
    <t>2022CD-000023-0009900001</t>
  </si>
  <si>
    <t>MANUEL EMILIO SANCHO GOMEZ</t>
  </si>
  <si>
    <t xml:space="preserve">0432022000900023-00	</t>
  </si>
  <si>
    <t>CONTRATACIÓN DE REPRESENTACIÓN ARTÍSTICA DEL ESPECTÁCULO: BOLERO FUSIÓN,POR  ANA BEATRÍZ CAMPOS MORGAN PARA EL PROGRAMA DE TEATRO AL MEDIO DÍA 2022</t>
  </si>
  <si>
    <t>TN-PC-129-2022-PROV</t>
  </si>
  <si>
    <t>CD-070-03-2022-10</t>
  </si>
  <si>
    <t>0062022000800008</t>
  </si>
  <si>
    <t>2022CD-000021-0009900001</t>
  </si>
  <si>
    <t>ANA BEATRIZ CAMPOS MORGAN</t>
  </si>
  <si>
    <t>0432022000900021-00</t>
  </si>
  <si>
    <t>REPRESENTACIÓN ARTÍSTICA DEL ESPECTÁCULO: A SEIS CUERDAS, REPRESENTADO POR MARÍA DANIELA ARIAS RODRÍGUEZ, PARA EL PROGRAMA DE TEATRO AL MEDIO DÍA 2022</t>
  </si>
  <si>
    <t>TN-PC-0146-2022</t>
  </si>
  <si>
    <t xml:space="preserve"> CD-070-03-2022-10</t>
  </si>
  <si>
    <t>0062022000800009</t>
  </si>
  <si>
    <t>2022CD-000027-0009900001</t>
  </si>
  <si>
    <t>MARIA DANIELA ARIAS RODRIGUEZ</t>
  </si>
  <si>
    <t>Servicios</t>
  </si>
  <si>
    <t>0432022000900029-00</t>
  </si>
  <si>
    <t>Remate del vehículo tipo pick up doble cabina Chevrolet s10 Placa PE17-250 propiedad del Teatro Nacional de Costa Rica</t>
  </si>
  <si>
    <t>TN-OS-140-2022</t>
  </si>
  <si>
    <t>Johan Orozco Jiménez/ Natalia Obregón Alemán</t>
  </si>
  <si>
    <t>0592022000500001</t>
  </si>
  <si>
    <t xml:space="preserve">	 2022RE-000001-0009900001</t>
  </si>
  <si>
    <t>Adjudicación en firme</t>
  </si>
  <si>
    <t>Taller Femaq Sociedad Anónima</t>
  </si>
  <si>
    <t>REMATE</t>
  </si>
  <si>
    <t>Pagos
0372022000900001</t>
  </si>
  <si>
    <t>Radio Portátil similar o superior a la marca MOTOROLA DEP 450, con audífono con micrófono similar o superior A MOTOROLA DEP450</t>
  </si>
  <si>
    <t xml:space="preserve"> TN-OS-143-2022 </t>
  </si>
  <si>
    <t>CD-120-04-2022-40</t>
  </si>
  <si>
    <t>0062022000500002</t>
  </si>
  <si>
    <t>2022CD-000033-0009900001</t>
  </si>
  <si>
    <t xml:space="preserve">	RADITEL SOCIEDAD ANONIMA</t>
  </si>
  <si>
    <t>0432022000900038-00</t>
  </si>
  <si>
    <t>Contratación de Servicios de Afinación de Pianos del Teatro Nacional de Costa Rica</t>
  </si>
  <si>
    <t xml:space="preserve">TN-ES-017-2022 </t>
  </si>
  <si>
    <t>CD-036-02-2022-15</t>
  </si>
  <si>
    <t>1.08.99</t>
  </si>
  <si>
    <t>0062022000700001</t>
  </si>
  <si>
    <t>Escenario</t>
  </si>
  <si>
    <t>2022CD-000028-0009900001</t>
  </si>
  <si>
    <t>ALBERTO CLAUDIO PAVLOTZKY</t>
  </si>
  <si>
    <t>0432022000900032-00</t>
  </si>
  <si>
    <t>CONTRATACIÓN DE SERVICIOS PROFESIONALES DE DIBUJANTE ARQUITECTÓNICO PARA EL DEPARTAMENTO DE CONSERVACIÓN DEL TEATRO NACIONAL DE COSTA RICA</t>
  </si>
  <si>
    <t>TN-CO-I-007-2022</t>
  </si>
  <si>
    <t>CD-061-02-2022-20</t>
  </si>
  <si>
    <t>006202200060014</t>
  </si>
  <si>
    <t>2022CD-000031-0009900001</t>
  </si>
  <si>
    <t>DISNERY VIVIAN MENA OROZCO</t>
  </si>
  <si>
    <t>0432022000900035-00</t>
  </si>
  <si>
    <t>CONTRATACIÓN DEL SERVICIO DE LIMPIEZA DE LOS TANQUES DE COMBUSTIBLE DEL TEATRO NACIONAL.</t>
  </si>
  <si>
    <t>TN-CO-I-015-2022</t>
  </si>
  <si>
    <t>CD-134-05-2022-20</t>
  </si>
  <si>
    <t>0062022000600013</t>
  </si>
  <si>
    <t>2022CD-000029-0009900001</t>
  </si>
  <si>
    <t xml:space="preserve">	TRANSPORTES M &amp; M SOCIEDAD ANONIMA</t>
  </si>
  <si>
    <t>0432022000900036-00</t>
  </si>
  <si>
    <t>CONTRATACIÓN DE REPRESENTACIÓN ARTÍSTICA PARA LA EXPOSICIÓN METÁFORAS NOCTURNAS EN LA GALERÍA LÓPEZ ESCARRÉ 2022</t>
  </si>
  <si>
    <t>TN-PC-0183-05-2022</t>
  </si>
  <si>
    <t xml:space="preserve"> CD-143-05-2022-10</t>
  </si>
  <si>
    <t>0062022000800010</t>
  </si>
  <si>
    <t>2022CD-000030-0009900001</t>
  </si>
  <si>
    <t>VERONICA MARIA SANCHO SOLIS</t>
  </si>
  <si>
    <t>0432022000900031-00</t>
  </si>
  <si>
    <t>CONTRATACIÓN DE SERVICIOS INTELECTUALES ARTÍSTICOS PARA LA ESCRITURA, DE LIBRO HISTORIOGRAFICO DEL TEATRO VARGAS CALVO</t>
  </si>
  <si>
    <t>TN-PC-0184-2022</t>
  </si>
  <si>
    <t xml:space="preserve"> CD-144-05-2022-10</t>
  </si>
  <si>
    <t>0062022000800011</t>
  </si>
  <si>
    <t>2022CD-000032-0009900001</t>
  </si>
  <si>
    <t>0432022000900034-00</t>
  </si>
  <si>
    <t>CONTRATACIÓN DE SERVICIOS INTELECTUALES DE APRECIACIÓN TEATRAL PARA PARTICIPANTES DEL PROGRAMA “ÉRASE UNA VEZ” E IMPLEMENTACIÓN DE TALLERES</t>
  </si>
  <si>
    <t>TN-PC-185-2022</t>
  </si>
  <si>
    <t>CD-147-05-2022-10</t>
  </si>
  <si>
    <t>0062022000800012</t>
  </si>
  <si>
    <t>2022CD-000034-0009900001</t>
  </si>
  <si>
    <t>TATIANA EUGENIA DE LA OSSA OSEGUEDA</t>
  </si>
  <si>
    <t xml:space="preserve">0432022000900030-00	</t>
  </si>
  <si>
    <t>CONTRATACIÓN DEL SERVICIO DE GRABACION Y REALIZACION EN VIDEO DE LOS ESPECTACULOS DE ERASE UNA VEZ, 2022 EN EL TEATRO NACIONAL</t>
  </si>
  <si>
    <t>TN-PC-186-2022</t>
  </si>
  <si>
    <t xml:space="preserve">CD-145-05-2022-10 </t>
  </si>
  <si>
    <t>0062022000800013</t>
  </si>
  <si>
    <t>2022CD-000035-0009900001</t>
  </si>
  <si>
    <t>CARAMBA FILMS SOCIEDAD ANONIMA</t>
  </si>
  <si>
    <t>0432022000900033-00</t>
  </si>
  <si>
    <t xml:space="preserve">COMPRA DE MATERIAL METÁLICO (HOJA DE ORO), PARA SER UTILIZADO EN EL PROCESO DE RESTAURACIÓN Y CONSERVACIÓN DEL TEATRO NACIONAL DE COSTA RICA. </t>
  </si>
  <si>
    <t>TN-CO-I-014-2021</t>
  </si>
  <si>
    <t>CD-141-05-2022-20</t>
  </si>
  <si>
    <t>2.03.01</t>
  </si>
  <si>
    <t>Estrella Campos Núñez</t>
  </si>
  <si>
    <t>0062022000600015</t>
  </si>
  <si>
    <t xml:space="preserve"> 2022CD-000037-0009900001</t>
  </si>
  <si>
    <t>N/A</t>
  </si>
  <si>
    <t xml:space="preserve">COMPRA DE MANGUERAS PVC PARA RIEGO DE JARDINES </t>
  </si>
  <si>
    <t>TN-OS-177-2021</t>
  </si>
  <si>
    <t>CD-150-05-2022-20</t>
  </si>
  <si>
    <t>2022CD-000036-0009900001</t>
  </si>
  <si>
    <t>ORPORACION COMERCIAL E INDUSTRIAL EL LAGAR C R SOCIEDAD ANONIMA</t>
  </si>
  <si>
    <t>0432022000900040-00</t>
  </si>
  <si>
    <t>COMPRA E INSTALACIÓN DE SISTEMA DE ESTANTERÍA MÓVIL PARA EL ARCHIVO INSTITUCIONAL DEL TEATRO NACIONAL</t>
  </si>
  <si>
    <t>TN-ADM-141-2022</t>
  </si>
  <si>
    <t>CD-152-05-2022-05</t>
  </si>
  <si>
    <t>0062022000400006</t>
  </si>
  <si>
    <t>2022CD-000039-0009900001</t>
  </si>
  <si>
    <t xml:space="preserve">	MUEBLES METALICOS ALVARADO SOCIEDAD ANONIMA</t>
  </si>
  <si>
    <t>0432022000900041-00</t>
  </si>
  <si>
    <t>SERVICIO DE REPRESENTACION ARTISTICA DEL ESPECTACULO ANANSI, UNA ODISEA AFRO PARA ERASE UNA VEZ… TERRITORIO 2022</t>
  </si>
  <si>
    <t>TN-PC-198-2022</t>
  </si>
  <si>
    <t>CD-171-06-2022-10</t>
  </si>
  <si>
    <t>2022CD-000038-0009900001</t>
  </si>
  <si>
    <t>ANA MARIA MORENO CAMPOS</t>
  </si>
  <si>
    <t>0432022000900037-00</t>
  </si>
  <si>
    <t>COMPRA DE HOJA DE ORO PARA SER UTILIZADO EN EL PROCESO DE RESTAURACIÓN Y CONSERVACIÓN DEL TEATRO NACIONAL DE COSTA RICA</t>
  </si>
  <si>
    <t xml:space="preserve">TN-CO-I-014-2021 </t>
  </si>
  <si>
    <t>2022CD-000040-0009900001</t>
  </si>
  <si>
    <t>COMPRA DE ÚTILES Y MATERIALES DE LIMPIEZA</t>
  </si>
  <si>
    <t>TN-CO-I-016-2022</t>
  </si>
  <si>
    <t>CD-151-05-2022-20</t>
  </si>
  <si>
    <t>2.99.05</t>
  </si>
  <si>
    <t>0062022000600017</t>
  </si>
  <si>
    <t>2022CD-000042-0009900001</t>
  </si>
  <si>
    <t xml:space="preserve"> PROLIM PRLM SOCIEDAD ANONIMA.
REPRESENTACIONES SUMI COMP EQUIPOS SOCIEDAD ANONIMA.
CORPORACION QUIMISOL SOCIEDAD ANONIMA</t>
  </si>
  <si>
    <t>0432022000900043-00
0432022000900044-00
0432022000900046-00</t>
  </si>
  <si>
    <t>CONTRATACIÓN DE REPRESENTACIÓN ARTÍSTICA DEL ESPECTÁCULO: DEL CENTRO HACIA AFUERA, REPRESENTADO POR CAROL CAMPOS BENAVIDES, PARA EL PROGRAMA DE TEATRO AL MEDIO DÍA 2022</t>
  </si>
  <si>
    <t>TN-PC-200-2022</t>
  </si>
  <si>
    <t>CD-170-03-2022-10</t>
  </si>
  <si>
    <t>2022CD-000041-0009900001</t>
  </si>
  <si>
    <t>CAROL CAMPOS BENAVIDES</t>
  </si>
  <si>
    <t>0432022000900039-00</t>
  </si>
  <si>
    <t>COMPRA DE PRODUCTOS DE PAPEL, CARTÓN E IMPRESOS (papel fabriano, cartofon,rollo japones)</t>
  </si>
  <si>
    <t>TN-CO-I-017-2022</t>
  </si>
  <si>
    <t xml:space="preserve"> CD-166-06-2022-20 </t>
  </si>
  <si>
    <t>0062022000600018</t>
  </si>
  <si>
    <t xml:space="preserve"> 2022CD-000067-0009900001</t>
  </si>
  <si>
    <t>COMPRA DE  HERRAMIENTAS E INSTRUMENTOS</t>
  </si>
  <si>
    <t>TN-CO-I-018-2022</t>
  </si>
  <si>
    <t xml:space="preserve"> CD-176-06-2022-20 </t>
  </si>
  <si>
    <t>2.04.01</t>
  </si>
  <si>
    <t>0062022000600019</t>
  </si>
  <si>
    <t>2022CD-000043-0009900001</t>
  </si>
  <si>
    <t>SAMER EQUIPOS R.S.C. SOCIEDAD ANONIMA</t>
  </si>
  <si>
    <t>0432022000900047-00</t>
  </si>
  <si>
    <t>Contratación del Servicio de Mantenimiento y Compra de Repuesto Elevador Móvil</t>
  </si>
  <si>
    <t xml:space="preserve"> TN-OS-199-2022 </t>
  </si>
  <si>
    <t>CD-189-03-2022-40</t>
  </si>
  <si>
    <t>1.08.05</t>
  </si>
  <si>
    <t>0062022000500004</t>
  </si>
  <si>
    <t>ANULADA</t>
  </si>
  <si>
    <t>Servicio de Mantenimiento e instalación de Repuesto Elevador Móvil para el Teatro Nacional</t>
  </si>
  <si>
    <t>0062022000500005</t>
  </si>
  <si>
    <t>2022CD-000044-0009900001</t>
  </si>
  <si>
    <t>SISTEMAS DE ACCESIBILIDAD TOTAL, SOCIEDAD ANONIMA</t>
  </si>
  <si>
    <t>Cantidad definda</t>
  </si>
  <si>
    <t xml:space="preserve">0432022000900042-00	</t>
  </si>
  <si>
    <t>SERVICIO DE MANEJO DE AUDIENCIAS PARA EL PROGRAMA “ÉRASE UNA VEZ… EN SU COMPONENTE TERRITORIO</t>
  </si>
  <si>
    <t>TN-PC-256-2022</t>
  </si>
  <si>
    <t>CD-188-06-2022-10</t>
  </si>
  <si>
    <t>2022CD-000045-0009900001</t>
  </si>
  <si>
    <t>SILVIA ELENA SOSA ROBLES</t>
  </si>
  <si>
    <t>0432022000900045-00</t>
  </si>
  <si>
    <t>COMPRA PINTURAS Y DILUYENTES PARA LOS TRABAJOS DE MANTENIMIENTO DEL DEPARTAMENTO DE CONSERVACIÓN DEL TEATRO NACIONAL DE COSTA RICA</t>
  </si>
  <si>
    <t>TN-CO-I-019-2022</t>
  </si>
  <si>
    <t>0062022000600020</t>
  </si>
  <si>
    <t>2022CD-000046-0009900001</t>
  </si>
  <si>
    <t>PROMATCO CENTROAMERICANA SOCIEDAD ANONIMA</t>
  </si>
  <si>
    <t>0432022000900052-00</t>
  </si>
  <si>
    <t>SERVICIO DE DRAMATURGIA PARA EL PROYECTO CUENTOS DE LOS HERMANOS GRIMM.</t>
  </si>
  <si>
    <t>TN-PC-260-2022</t>
  </si>
  <si>
    <t>CD-197-06-2022-10</t>
  </si>
  <si>
    <t>2022CD-000048-0009900001</t>
  </si>
  <si>
    <t>CAMILA RENEE SZUMACHER</t>
  </si>
  <si>
    <t>Servicio</t>
  </si>
  <si>
    <t>0432022000900049-00</t>
  </si>
  <si>
    <t>2022CD-000047-0009900001</t>
  </si>
  <si>
    <t>MARIA DE LOURDES SANTIAGO DE LA TORRE</t>
  </si>
  <si>
    <t>0432022000900056-00</t>
  </si>
  <si>
    <t>ADECUACIÓN TÉCNICA ESPACIAL DEL PROGRAMA “ÉRASE UNA VEZ… EN SU COMPONENTE TERRITORIO</t>
  </si>
  <si>
    <t>TN-PC-248-2022</t>
  </si>
  <si>
    <t>CD-187-06-2022</t>
  </si>
  <si>
    <t>Esteban Vásquez Valverde</t>
  </si>
  <si>
    <t>0062022000400008</t>
  </si>
  <si>
    <t>2022LA-000001-0009900001</t>
  </si>
  <si>
    <t>LUZ ART SOCIEDAD ANONIMA</t>
  </si>
  <si>
    <t>0432022000900057-00</t>
  </si>
  <si>
    <t>“COMPRA LÁMINAS DE PLYWOOD PARA TRABAJOS QUE SE EJECUTAN EN EL DEPARTAMENTO DE CONSERVACIÓN DEL TEATRO NACIONAL DE COSTA RICA</t>
  </si>
  <si>
    <t xml:space="preserve">TN-CO-I-020-2021 </t>
  </si>
  <si>
    <t>CD-213-07-2022-20</t>
  </si>
  <si>
    <t>2.03.03</t>
  </si>
  <si>
    <t>2022CD-000051-0009900001</t>
  </si>
  <si>
    <t>GRUPO EMPRESARIAL EL ALMENDRO SOCIEDAD ANONIMA</t>
  </si>
  <si>
    <t>0432022000900055-00</t>
  </si>
  <si>
    <t>CONTRATACIÓN DE SERVICIOS PROFESIONALES ASESORÍA EN DERECHO</t>
  </si>
  <si>
    <t>TN-DG-190-2022</t>
  </si>
  <si>
    <t>CD-136-05-2022-20/CD-212-06-2022-05</t>
  </si>
  <si>
    <t>1.04.02</t>
  </si>
  <si>
    <t>2022CD-000049-0009900001</t>
  </si>
  <si>
    <t>CONSULTORES JURIDICOS GONZALEZ &amp; BONILLA SOCIEDAD ANONIMA</t>
  </si>
  <si>
    <t xml:space="preserve">0432022000900050-00	</t>
  </si>
  <si>
    <t>DISEÑO Y LA EJECUCIÓN DEL TALLER DE ACOMPAÑAMIENTO COREOGRÁFICO PARA EL XXXIX FESTIVAL DE COREÓGRAFOS GRACIELA MORENO A CARGO DE ANDREA CATANIA GONZÁLEZ</t>
  </si>
  <si>
    <t>TN-PC-277-2022</t>
  </si>
  <si>
    <t>CD-206-06-2022-10</t>
  </si>
  <si>
    <t>0062022000400012</t>
  </si>
  <si>
    <t>2022CD-000050-0009900001</t>
  </si>
  <si>
    <t>ANDREA CATANIA GONZALEZ</t>
  </si>
  <si>
    <t>0432022000900048-00</t>
  </si>
  <si>
    <t>CONTRATACIÓN DE SERVICIOS ARTÍSTICOS PARA LA DIRECCIÓN ARTÍSTICA DEL 8VO FESTIVAL ENCUENTRO DE SOLOS HECHO A MANO</t>
  </si>
  <si>
    <t>TN-PC-302-2022</t>
  </si>
  <si>
    <t>CD-205-06-2022-10</t>
  </si>
  <si>
    <t>0062022000400013</t>
  </si>
  <si>
    <t>2022CD-000060-0009900001</t>
  </si>
  <si>
    <t>ADRIAN FIGUEROA ROSALES</t>
  </si>
  <si>
    <t xml:space="preserve">0432022000900061-00	</t>
  </si>
  <si>
    <t>SERVICIO DE DISEÑO, CONFECCION Y MANTENIMIENTO DEL VESTUARIO DE LA OBRA ALIMENTO PARA EL OLVIDO</t>
  </si>
  <si>
    <t>TN-PC-311-2022</t>
  </si>
  <si>
    <t>CD-207-06-2022-10</t>
  </si>
  <si>
    <t>0062022000400014</t>
  </si>
  <si>
    <t>2022CD-000052-0009900001</t>
  </si>
  <si>
    <t>MITCHELLE DE LOS ANGELES CANALES BARQUERO</t>
  </si>
  <si>
    <t>0432022000900054-00</t>
  </si>
  <si>
    <t>SERVICIO DE REPRESENTACION ARTISTICA PARA EL MONTAJE DE LA OBRA ALIMENTO PARA EL OLVIDO</t>
  </si>
  <si>
    <t>￠  13.697.860</t>
  </si>
  <si>
    <t>TN-PC-313-2022</t>
  </si>
  <si>
    <t>0062022000400015</t>
  </si>
  <si>
    <t>2022CD-000055-0009900001</t>
  </si>
  <si>
    <t>0432022000900051-00</t>
  </si>
  <si>
    <t>SERVICIO DE DISEÑO Y CONFECCION DE ESCENOGRAFIA Y UTILERIA PARA EL MONTAJE DE LA OBRA ALIMENTO PARA EL OLVIDO</t>
  </si>
  <si>
    <t>TN-PC-318-2022</t>
  </si>
  <si>
    <t>0062022000400016</t>
  </si>
  <si>
    <t>2022CD-000053-0009900001</t>
  </si>
  <si>
    <t>FEDERICO CHAVES VILLALOBOS</t>
  </si>
  <si>
    <t>0432022000900053-00</t>
  </si>
  <si>
    <t>SERVICIO DE VIDEO PARA EL MONTAJE DE LA OBRA ALIMENTO PARA EL OLVIDO</t>
  </si>
  <si>
    <t>TN-PC-319-2022</t>
  </si>
  <si>
    <t>0062022000400017</t>
  </si>
  <si>
    <t>2022CD-000054-0009900001</t>
  </si>
  <si>
    <t>CONTRATACIÓN PARA LA ADQUISICIÓN DE INSUMOS ELÉCTRICOS QUE SERÁN UTILIZADOS EN EL MANTENIMIENTO QUE SE EJECUTAN EN EL DEPARTAMENTO DE CONSERVACIÓN DEL TEATRO NACIONAL DE COSTA RICA</t>
  </si>
  <si>
    <t xml:space="preserve">TN-CO-I-021-2021 </t>
  </si>
  <si>
    <t>CD-222-07-2022-20</t>
  </si>
  <si>
    <t>0062022000600023</t>
  </si>
  <si>
    <t>2022CD-000058-0009900001</t>
  </si>
  <si>
    <t>ENERGIA Y COMUNICACIONES ENERCOM SOCIEDAD ANONIMA</t>
  </si>
  <si>
    <t>0432022000900065-00</t>
  </si>
  <si>
    <t>CONTRATACIÓN DE REPRESENTACIÓN ARTÍSTICA PARA LA EXPOSICIÓN JUEGO DE LOS DIABLITOS EN LA GALERÍA LÓPEZ ESCARRÉ 202</t>
  </si>
  <si>
    <t>TN-PC-327-2022</t>
  </si>
  <si>
    <t>CD-143-05-2022-10</t>
  </si>
  <si>
    <t>0062022000400019</t>
  </si>
  <si>
    <t>2022CD-000062-0009900001</t>
  </si>
  <si>
    <t xml:space="preserve">	MARIA DANIELA ARIAS RODRIGUEZ</t>
  </si>
  <si>
    <t>0432022000900058-00</t>
  </si>
  <si>
    <t>CONTRATACIÓN A NOMBRE DE LA EDITORIAL COSTA RICA PARA LA IMPRESIÓN DE LIBRO DE LA OBRA GANADORA DEL CONCURSO DE DRAMATURGIA DEL 2022</t>
  </si>
  <si>
    <t>TN-PC-323-2022</t>
  </si>
  <si>
    <t>CD-110-03-2022-10</t>
  </si>
  <si>
    <t>1.03.03</t>
  </si>
  <si>
    <t>0062022000400018</t>
  </si>
  <si>
    <t>2022CD-000064-0009900001</t>
  </si>
  <si>
    <t>EDITORIAL COSTA RICA</t>
  </si>
  <si>
    <t>0432022000900064-00</t>
  </si>
  <si>
    <t>Contratación de Asistente De Producción Artística para el Teatro Nacional de Costa Rica</t>
  </si>
  <si>
    <t>TN-ES-038-2022</t>
  </si>
  <si>
    <t>CD-230-07-2022-15</t>
  </si>
  <si>
    <t>0062022000700002</t>
  </si>
  <si>
    <t>2022CD-000056-0009900001</t>
  </si>
  <si>
    <t>CD-207-05-2022-10</t>
  </si>
  <si>
    <t>0062022000400020</t>
  </si>
  <si>
    <t>2022CD-000057-0009900001</t>
  </si>
  <si>
    <t>GUSTAVO ADOLFO ABARCA CHACON</t>
  </si>
  <si>
    <t>0432022000900060-00</t>
  </si>
  <si>
    <t>CONTRATACIÓN DE REPRESENTACIÓN ARTÍSTICA DE DOS ESPECTÁCULOs PARA EL PROGRAMA TEATRO AL MEDIODÍA 2022 DEL TEATRO NACIONAL DE COSTA RICA: “DE LO DIVINO A LO PROFANO” Y “ALMA Y CANTO”</t>
  </si>
  <si>
    <t>TN-PC-325-2022</t>
  </si>
  <si>
    <t>0062022000400021</t>
  </si>
  <si>
    <t>2022CD-000059-0009900001</t>
  </si>
  <si>
    <t>0432022000900059-00</t>
  </si>
  <si>
    <t>CONTRATACIÓN DE LA PRESENTACIÓN ARTÍSTICA DEL ESPECTÁCULO: “CINCO PARA LA CIRCO” A CARGO DE ALLAN CASTRO PARA EL PROGRAMA TEATRO AL MEDIODÍA 2022 DEL TEATRO NACIONAL DE COSTA RICA</t>
  </si>
  <si>
    <t>TN-PC-326-2022</t>
  </si>
  <si>
    <t>0062022000400022</t>
  </si>
  <si>
    <t>2022CD-000061-0009900001</t>
  </si>
  <si>
    <t>ALLAN JOSUE CASTRO MENESES</t>
  </si>
  <si>
    <t xml:space="preserve">0432022000900063-00	</t>
  </si>
  <si>
    <t>COMPRA DE CARCASAS DE LUMINARIAS ELIPSOIDALES PARA EL ESCENARIO DEL TEATRO NACIONAL DE COSTA RICA</t>
  </si>
  <si>
    <t>TN-ES-039-2022</t>
  </si>
  <si>
    <t>CD-168-06-2022-15</t>
  </si>
  <si>
    <t>2.04.02</t>
  </si>
  <si>
    <t>0062022000700003</t>
  </si>
  <si>
    <t>2022CD-000063-0009900001</t>
  </si>
  <si>
    <t>MÁS MÚSICA INTERNACIONAL S.A.</t>
  </si>
  <si>
    <t>0432022000900062-00</t>
  </si>
  <si>
    <t>COMPRA DE DOS BATERÍAS DE ARRANQUE DE LA PLANTA ELÉCTRICA DE EMERGENCIA MARCA CATERPILLAR</t>
  </si>
  <si>
    <t xml:space="preserve">TN-CO-I-023-2021 </t>
  </si>
  <si>
    <t>CD-233-07-2022-20</t>
  </si>
  <si>
    <t>0062022000600025</t>
  </si>
  <si>
    <t>2022CD-000066-0009900001</t>
  </si>
  <si>
    <t>COMPRA DE INSUMOS PARA LOS PROCESOS DE MANTENIMIENTO DEL SISTEMA MECÁNICO DEL DEPARTAMENTO DE CONSERVACIÓN DEL TEATRO NACIONAL DE COSTA RICA</t>
  </si>
  <si>
    <t xml:space="preserve">TN-CO-I-022-2021 </t>
  </si>
  <si>
    <t>CD-223-07-2022-20</t>
  </si>
  <si>
    <t>0062022000600024</t>
  </si>
  <si>
    <t>2022CD-000065-0009900001</t>
  </si>
  <si>
    <t>COMPRA DE OTROS ÚTILES, MATERIALES Y SUMINISTROS PARA TALLER DE RESTAURACIÓN</t>
  </si>
  <si>
    <t xml:space="preserve">TN-CO-I-024-2021 </t>
  </si>
  <si>
    <t>CD-238-07-2022-20</t>
  </si>
  <si>
    <t>0062022000600026</t>
  </si>
  <si>
    <t>2022CD-000078-0009900001</t>
  </si>
  <si>
    <t>REALIZACIÓN DE ESTRENADANZA 2022: PRODUCCIÓN DEL XXXIX FESTIVAL DE COREÓGRAFOS GRACIELA MORENO Y APOYOS DE PRODUCCIÓN A TRES FESTIVALES DE DANZA INDEPENDIENTES EN EL TEATRO NACIONAL DE COSTA RICA</t>
  </si>
  <si>
    <t>TN-PC-346-2022</t>
  </si>
  <si>
    <t>CD-195-06-2022-10</t>
  </si>
  <si>
    <t>0062022000400023</t>
  </si>
  <si>
    <t>2022CD-000068-0009900001</t>
  </si>
  <si>
    <t>WAI FUNE ADRIANA HIN HERRERA</t>
  </si>
  <si>
    <t>0432022000900068-00</t>
  </si>
  <si>
    <t>COMPRA DE MASKING PARA LOS PROCESOS DE MANTENIMIENTO DEL DEPARTAMENTO DE CONSERVACIÓN DEL TEATRO NACIONAL DE COSTA RICA</t>
  </si>
  <si>
    <t>TN-CO-I-025-2022</t>
  </si>
  <si>
    <t>CD-236-07-2022-20</t>
  </si>
  <si>
    <t>2.99.01</t>
  </si>
  <si>
    <t>0062022000600029</t>
  </si>
  <si>
    <t>2022CD-000069-0009900001</t>
  </si>
  <si>
    <t>0432022000900066-00</t>
  </si>
  <si>
    <t>COMPRA DE MATERIALES TEXTILES PARA LOS PROCESOS DE MANTENIMIENTO GENERALES DEL DEPARTAMENTO DE CONSERVACIÓN DEL TEATRO NACIONAL DE COSTA RICA(Cuerdas)</t>
  </si>
  <si>
    <t xml:space="preserve">TN-CO-I-026-2022 </t>
  </si>
  <si>
    <t>CD-254-08-2022-20</t>
  </si>
  <si>
    <t>2.99.04</t>
  </si>
  <si>
    <t>0062022000600028</t>
  </si>
  <si>
    <t xml:space="preserve"> 2022CD-000074-0009900001</t>
  </si>
  <si>
    <t>INVERSIONES LA RUECA SOCIEDAD ANONIMA</t>
  </si>
  <si>
    <t xml:space="preserve">0432022000900073-00	</t>
  </si>
  <si>
    <t>COMPRA DE MATERIALES Y PRODUCTO VARIOS PARA LA CONSTRUCCIÓN Y MANTENIMIENTO DEL DEPARTAMENTO DE CONSERVACIÓN DEL TEATRO NACIONAL DE COSTA RICA</t>
  </si>
  <si>
    <t xml:space="preserve">TN-CO-I-027-2022 </t>
  </si>
  <si>
    <t>CD-253-08-2022-20</t>
  </si>
  <si>
    <t>0062022000600027</t>
  </si>
  <si>
    <t>2022CD-000070-0009900001</t>
  </si>
  <si>
    <t>INVERSIONES LA RUECA SOCIEDAD ANONIMA
SAMER EQUIPOS R.S.C. SOCIEDAD ANONIMA</t>
  </si>
  <si>
    <t>0432022000900070-00
0432022000900071-00</t>
  </si>
  <si>
    <t>COMPRA DE INSUMOS PARA LOS PROCESOS DE MANTENIMIENTO DEL SISTEMA MECÁNICO DEL DEPARTAMENTO DE CONSERVACIÓN DEL TEATRO NACIONAL DE COSTA RICA(Plasticos PVC)</t>
  </si>
  <si>
    <t xml:space="preserve">TN-CO-I-032-2022 </t>
  </si>
  <si>
    <t>0062022000600030</t>
  </si>
  <si>
    <t>2022CD-000072-0009900001</t>
  </si>
  <si>
    <t>0432022000900072-00</t>
  </si>
  <si>
    <t>SERVICIO DE REPRESENTACION ARTÍSTICA PARA ACTUACION, DIRECCION, ASISTENCIA, ESCENOGRAFIA Y VESTUARIO DE LA OBRA DENOMINADA LA RESTAURADORA</t>
  </si>
  <si>
    <t xml:space="preserve">TN-PC-359-2022 </t>
  </si>
  <si>
    <t>CD-259-08-2022-10</t>
  </si>
  <si>
    <t>0062022000400024</t>
  </si>
  <si>
    <t>2022CD-000073-0009900001</t>
  </si>
  <si>
    <t>NATALIA MARIA REGIDOR CASTRO</t>
  </si>
  <si>
    <t>0432022000900067-00</t>
  </si>
  <si>
    <t>COMPRA DE MATERIAL DE LIMPIEZA PARA LOS PROCESOS DE MANTENIMIENTO GENERALES DEL DEPARTAMENTO DE CONSERVACIÓN DEL TEATRO NACIONAL DE COSTA RICA(Estopa)</t>
  </si>
  <si>
    <t xml:space="preserve">TN-CO-I-028-2022 </t>
  </si>
  <si>
    <t>CD-265-08-2022-20</t>
  </si>
  <si>
    <t>0062022000600031</t>
  </si>
  <si>
    <t>2022CD-000071-0009900001</t>
  </si>
  <si>
    <t>0432022000900074-00</t>
  </si>
  <si>
    <t>CONTRATACIÓN DE LA DIRECCIÓN ARTÍSTICA DEL CERTAMEN LA SEMILLA, DANZA EN MICROESPACIOS, BAJO LA REPRESENTACIÓN DE ISADORA SCORZA AGUERO , EN EL MARCO DE ESTRENA DANZA 2022</t>
  </si>
  <si>
    <t xml:space="preserve">TN-PC-365-2022 </t>
  </si>
  <si>
    <t>CD-208-06-2022-10</t>
  </si>
  <si>
    <t>0062022000400026</t>
  </si>
  <si>
    <t>2022CD-000075-0009900001</t>
  </si>
  <si>
    <t>MARI MURAKAMI GONZALEZ</t>
  </si>
  <si>
    <t>0432022000900069-00</t>
  </si>
  <si>
    <t>CONTRATACIÓN DE LA DIRECCIÓN ARTÍSTICA DEL FESTIVAL INTERNACIONAL DE DANZA NCNA (eN esCeNA) 2022, CONEXIÓN CUERPO-COMUNIDAD, A CARGO DE SEGUNDO MIGUEL BOLAÑOS CORREA</t>
  </si>
  <si>
    <t xml:space="preserve">TN-PC-364-2022 </t>
  </si>
  <si>
    <t>0062022000400027</t>
  </si>
  <si>
    <t>2022CD-000076-0009900001</t>
  </si>
  <si>
    <t xml:space="preserve">TN-CO-I-024-2022 </t>
  </si>
  <si>
    <t>CD-268-08-2022-20</t>
  </si>
  <si>
    <t>COMPRA DE MATERIAL METALICO PARA TALLER DE RESTAURACIÓN(Oro en polvo)</t>
  </si>
  <si>
    <t xml:space="preserve">TN-CO-I-029-2022 </t>
  </si>
  <si>
    <t>CD-248-08-2022-20</t>
  </si>
  <si>
    <t>0062022000600032</t>
  </si>
  <si>
    <t>2022CD-000080-0009900001</t>
  </si>
  <si>
    <t>COMPRA DE MATERIALES Y PRODUCTOS MINERALES Y ASFÁLTICOS</t>
  </si>
  <si>
    <t>CD-249-08-2022-20</t>
  </si>
  <si>
    <t>0062022000600033</t>
  </si>
  <si>
    <t>2022CD-000081-0009900001</t>
  </si>
  <si>
    <t>COMPRA DE PRODUCTOS QUIMICOS UTILIZADOS EN EL TALLER DE RESTAURACION DEL TEATRO NACIONAL DE COSTA RICA (Resina)</t>
  </si>
  <si>
    <t xml:space="preserve">TN-CO-I-031-2022 </t>
  </si>
  <si>
    <t>CD-251-08-2022-20</t>
  </si>
  <si>
    <t>0062022000600034</t>
  </si>
  <si>
    <t>2022CD-000082-0009900001</t>
  </si>
  <si>
    <t>COMPRA DE PRODUCTOS DE PAPEL, CARTÓN E IMPRESOS</t>
  </si>
  <si>
    <t xml:space="preserve">TN-CO-I-033-2022 </t>
  </si>
  <si>
    <t>CD-166-06-2022-20</t>
  </si>
  <si>
    <t>0062022000600035</t>
  </si>
  <si>
    <t>2022CD-000077-0009900001</t>
  </si>
  <si>
    <t xml:space="preserve">TN-CO-I-034-2022 </t>
  </si>
  <si>
    <t>0062022000600036</t>
  </si>
  <si>
    <t>2022CD-000079-0009900001</t>
  </si>
  <si>
    <t xml:space="preserve">	CENTRAL DE MANGUERAS SOCIEDAD ANONIMA</t>
  </si>
  <si>
    <t>0432022000900084-00</t>
  </si>
  <si>
    <t>0062022000400028</t>
  </si>
  <si>
    <t>2022CD-000083-0009900001</t>
  </si>
  <si>
    <t>SEGUNDO MIGUEL BOLAÑOS CORREA</t>
  </si>
  <si>
    <t>0432022000900075-00</t>
  </si>
  <si>
    <t>SERVICIO DE REPRESENTACIÓN ARTÍSTICA DEL ESPECTÁCULO LAS 1001 NOCHES PARA EL PROGRAMA “ERASE UNA VEZ.”</t>
  </si>
  <si>
    <t xml:space="preserve">TN-PC-362-2022 </t>
  </si>
  <si>
    <t>CD-258-08-2022-10</t>
  </si>
  <si>
    <t>0062022000400025</t>
  </si>
  <si>
    <t>2022CD-000084-0009900001</t>
  </si>
  <si>
    <t>0432022000900083-00</t>
  </si>
  <si>
    <t>CONTRATACION DE SERVICIOS ARTÍSTICOS PARA EL RE-MONTAJE DE LA OBRA DULCINEA DEL TOBOSO EN EL TNCR 2022</t>
  </si>
  <si>
    <t>13/9/202022</t>
  </si>
  <si>
    <t xml:space="preserve">TN-PC-385-2022 </t>
  </si>
  <si>
    <t>CD-286-09-2022-10</t>
  </si>
  <si>
    <t>0062022000800015</t>
  </si>
  <si>
    <t>2022CD-000085-0009900001</t>
  </si>
  <si>
    <t>GUSTAVO ADOLFO ABARCA CHACON
MABEL SUSANA MARIN UREÑA</t>
  </si>
  <si>
    <t>0432022000900076-00
0432022000900077-00</t>
  </si>
  <si>
    <t>CONTRATACIONES DE SERVICIOS ARTISTICOS PARA EL ESPECTACULO CUENTOS DE LOS HERMANOS GRIMM</t>
  </si>
  <si>
    <t xml:space="preserve">TN-PC-384-2022 </t>
  </si>
  <si>
    <t>CD-276-09-2022-10</t>
  </si>
  <si>
    <t>0062022000800016</t>
  </si>
  <si>
    <t>2022CD-000086-0009900001</t>
  </si>
  <si>
    <t>PRISCILLA MC GUINNESS GOEBEL
GUSTAVO ADOLFO ABARCA CHACON
MAR JIMENEZ SOBRADO
PRISCILA MARIA HIDALGO CHAVES
COOPERATIVA DE PRODUCCION DE EVENTOS ARTISTICOS, CULTURALES Y COMUNICACION R.L</t>
  </si>
  <si>
    <t>0432022000900078-00
0432022000900079-00
0432022000900080-00
0432022000900081-00
0432022000900082-00</t>
  </si>
  <si>
    <t>COMPRA DE PROYECTOR Y LENTES PARA EL TEATRO NACIONAL DE COSTA RICA GIRAS ERASE UNA VEZ</t>
  </si>
  <si>
    <t>TN-ES-051-2022</t>
  </si>
  <si>
    <t>CD-243-08-2022-10</t>
  </si>
  <si>
    <t>0062022000700004</t>
  </si>
  <si>
    <t>2022LA-000002-0009900001</t>
  </si>
  <si>
    <t xml:space="preserve"> VIDICOM SISTEMAS SOCIEDAD ANONIMA	</t>
  </si>
  <si>
    <t xml:space="preserve">0432022000900094-00	</t>
  </si>
  <si>
    <t>COMPRA DE FRESAS BROCA PARA ROUTER USADOS EN LOS PROCESOS DE MANTENIMIENTO DEL DEPARTAMENTO DE CONSERVACIÓN DEL TEATRO NACIONAL DE COSTA RICA</t>
  </si>
  <si>
    <t xml:space="preserve">TN-CO-I-035-2022 </t>
  </si>
  <si>
    <t>CD-285-09-2022-20</t>
  </si>
  <si>
    <t>0062022000600037</t>
  </si>
  <si>
    <t>2022CD-000087-0009900001</t>
  </si>
  <si>
    <t>COMPRA DE UN CAMIÓN CON RAMPA HIDRÁULICA Y FURGÓN SECO</t>
  </si>
  <si>
    <t xml:space="preserve">TN-PC-371-2022 </t>
  </si>
  <si>
    <t>CD-242-08-2022-10</t>
  </si>
  <si>
    <t>5.01.02</t>
  </si>
  <si>
    <t>0062022000800077</t>
  </si>
  <si>
    <t>2022LA-000003-0009900001</t>
  </si>
  <si>
    <t>AUTOCAMIONES DE COSTA RICA AUTO CORI SOCIEDAD ANONIMA</t>
  </si>
  <si>
    <t>0432022000900105-00</t>
  </si>
  <si>
    <t>CONTRATACIÓN DEL SERVICIO DE ALQUILER Y MANTENIMIENTO DE DESODORIZADORES AROMATIZADORES DE BAÑOS PARA EL EDIFICIO PRINCIPAL Y ANEXO DEL TEATRO NACIONAL DE COSTA RICA</t>
  </si>
  <si>
    <t>TN-OS-338-2022</t>
  </si>
  <si>
    <t>CD-289-09-2022-40</t>
  </si>
  <si>
    <t>1.01.02</t>
  </si>
  <si>
    <t>0062022000500006</t>
  </si>
  <si>
    <t>2022CD-000091-0009900001</t>
  </si>
  <si>
    <t>SERVINSA C.R. ( SERVICIOS INTEGRADOS DE COSTA RICA) SOCIEDAD ANONIMA</t>
  </si>
  <si>
    <t>COMPRA DE MATERIAL Y PRODUCTO MINERAL Y ASFÁLTICO (Yeso)</t>
  </si>
  <si>
    <t xml:space="preserve">	TN-CO-I-036-2022</t>
  </si>
  <si>
    <t>0062022000600038</t>
  </si>
  <si>
    <t>2022CD-000088-0009900001</t>
  </si>
  <si>
    <t>LEST DENTAL SOCIEDAD ANONIMA</t>
  </si>
  <si>
    <t>0432022000900088-00</t>
  </si>
  <si>
    <t xml:space="preserve">	COMPRA DE PRODUCTOS DE PAPEL, CARTÓN E IMPRESOS</t>
  </si>
  <si>
    <t xml:space="preserve"> TN-CO-I-037-2022</t>
  </si>
  <si>
    <t xml:space="preserve">CD-166-06-2022-20 </t>
  </si>
  <si>
    <t>0062022000600039</t>
  </si>
  <si>
    <t>2022CD-000089-0009900001</t>
  </si>
  <si>
    <t>CORPORACION REPREINSA SOCIEDAD ANONIMA
ARTEACR SOCIEDAD ANONIMA</t>
  </si>
  <si>
    <t>0432022000900087-00
0432022000900090-00</t>
  </si>
  <si>
    <t>COMPRA DE OTROS ÚTILES, MATERIALES Y SUMINISTROS PARA TALLER DE RESTAURACIÓN DEL TEATRO NACIONAL DE COSTA RICA</t>
  </si>
  <si>
    <t xml:space="preserve">TN-CO-I-038-2022 </t>
  </si>
  <si>
    <t xml:space="preserve">CD-248-08-2022-20
CD-249-08-2022-20
CD-251-08-2022-20 
CD-238-07-2022-20 </t>
  </si>
  <si>
    <t>2.03.01
2.03.02
2.99.01
2.99.99</t>
  </si>
  <si>
    <t>0062022000600040</t>
  </si>
  <si>
    <t>2022CD-000090-0009900001</t>
  </si>
  <si>
    <t>COMPRA E INSTALACION DE CABLEADO ELÉCTRICO DE LAS BARRAS DE LUCES DEL ESCENARIO</t>
  </si>
  <si>
    <t xml:space="preserve">TN-CO-I-205-2022 </t>
  </si>
  <si>
    <t>TN-ADM-260-2022</t>
  </si>
  <si>
    <t>5.02.01</t>
  </si>
  <si>
    <t>0062022000600041</t>
  </si>
  <si>
    <t>2022LA-000004-0009900001</t>
  </si>
  <si>
    <t>BC INGENIERIA Y DESARROLLO SOCIEDAD ANONIMA</t>
  </si>
  <si>
    <t>0432022000900097-00</t>
  </si>
  <si>
    <t>Servicio de representación artística para el concierto de Son de Tikizia por el 125 aniversario del Teatro Nacional</t>
  </si>
  <si>
    <t xml:space="preserve">TN-PC-410-2022 </t>
  </si>
  <si>
    <t>CD-298-08-2022-10</t>
  </si>
  <si>
    <t>0062022000800018</t>
  </si>
  <si>
    <t>2022CD-000092-0009900001</t>
  </si>
  <si>
    <t>ALICE VANESSA BARBERENA MORALES</t>
  </si>
  <si>
    <t>0432022000900085-00</t>
  </si>
  <si>
    <t>Servicio de representación artística para el concierto de BaRock por el 125 aniversario del Teatro Nacional</t>
  </si>
  <si>
    <t xml:space="preserve">TN-PC-415-2022 </t>
  </si>
  <si>
    <t>CD-297-09-2022-10</t>
  </si>
  <si>
    <t>0062022000800019</t>
  </si>
  <si>
    <t>2022CD-000094-0009900001</t>
  </si>
  <si>
    <t xml:space="preserve">0432022000900086-00	</t>
  </si>
  <si>
    <t>CONTRATACIÓN DE la PRESENTACIÓN ARTÍSTICA DEL ESPECTÁCULO: “MÚSICA CONTEMPORANEA COSTARRICENSE” A CARGO DEL ADRIAN SANDÍ BRENES PARA EL PROGRAMA TEATRO AL MEDIODÍA 2022</t>
  </si>
  <si>
    <t xml:space="preserve">TN-PC-417-2022 </t>
  </si>
  <si>
    <t>0062022000400029</t>
  </si>
  <si>
    <t>2022CD-000093-0009900001</t>
  </si>
  <si>
    <t>SIN EFECTO</t>
  </si>
  <si>
    <t>Contratación de equipo de limpieza, aspiradores y cepillos eléctricos, para el Teatro Nacional de Costa Rica</t>
  </si>
  <si>
    <t>TN-OS-373-2022</t>
  </si>
  <si>
    <t>CD-247-08-2022-40</t>
  </si>
  <si>
    <t>0062022000500007</t>
  </si>
  <si>
    <t>2022CD-000098-0009900001</t>
  </si>
  <si>
    <t>04-11-2022
08-11-2022</t>
  </si>
  <si>
    <t>CORPORACION QUIMISOL SOCIEDAD ANONIMA
PROVEDURIA GLOBAL GABA SOCIEDAD ANONIMA</t>
  </si>
  <si>
    <t>0432022000900103-00
0432022000900108-00</t>
  </si>
  <si>
    <t>COMPRA DE PERFILES EN HIERRO Y TUBOS EN ACERO INOXIDABLES DE LOS PROCESOS DE MANTENIMIENTO DEL DEPARTAMENTO DE CONSERVACIÓN DEL TEATRO NACIONAL DE COSTA RICA</t>
  </si>
  <si>
    <t>506.000</t>
  </si>
  <si>
    <t xml:space="preserve"> TN-CO-I-040-2022</t>
  </si>
  <si>
    <t xml:space="preserve">CD-293-09-2022-20 </t>
  </si>
  <si>
    <t>0062022000600042</t>
  </si>
  <si>
    <t xml:space="preserve">2022CD-000095-0009900001 </t>
  </si>
  <si>
    <t>0432022000900089-00</t>
  </si>
  <si>
    <t>COMPRA DE TORNILLOS Y SOLDADURA PARA LOS PROCESOS DE MANTENIMIENTO DEL DEPARTAMENTO DE CONSERVACIÓN DEL TEATRO NACIONAL DE COSTA RICA</t>
  </si>
  <si>
    <t xml:space="preserve"> TN-CO-I-041-2022</t>
  </si>
  <si>
    <t xml:space="preserve">CD-292-09-2022-20 </t>
  </si>
  <si>
    <t>0062022000600043</t>
  </si>
  <si>
    <t>2022CD-000096-0009900001</t>
  </si>
  <si>
    <t>26/10/2022
01/11/2022</t>
  </si>
  <si>
    <t>CORPORACION QUIMISOL SOCIEDAD ANONIMA
CENTRO DE SOLDADURA DE COSTA RICA SOCIEDAD ANONIMA</t>
  </si>
  <si>
    <t xml:space="preserve">0432022000900095-00
0432022000900101-00	</t>
  </si>
  <si>
    <t>SERVICIOS INTELECTUALES Y DE CONSULTORÍA PARA EL DISEÑO, DESARROLLO Y EJECUCIÓN DEL CONCURSO DE ARTE URBANO: CELEBREMOS EL ARTE Y LA CULTURA CON EL TEATRO VARGAS CALVO Y EL TEATRO NACIONAL</t>
  </si>
  <si>
    <t xml:space="preserve"> TN-PC-414-2022</t>
  </si>
  <si>
    <t xml:space="preserve">CD-300-09-2022-20 </t>
  </si>
  <si>
    <t>0062022000800020</t>
  </si>
  <si>
    <t>2022CD-000097-0009900001</t>
  </si>
  <si>
    <t>GRUAS Y MONTACARGAS G M T DE COSTA RICA SOCIEDAD ANONIMA</t>
  </si>
  <si>
    <t>0432022000900096-00</t>
  </si>
  <si>
    <t>COMPRA DE EQUIPO DE PROTECCIÓN PERSONAL PARA TRABAJOS EN ALTURA, ELÉCTRICOS DE MANTENIMIENTO DEL DEPARTAMENTO DE CONSERVACIÓN DEL TEATRO NACIONAL DE COSTA RICA</t>
  </si>
  <si>
    <t xml:space="preserve"> TN-CO-I-044-2022</t>
  </si>
  <si>
    <t xml:space="preserve">CD-306-10-2022-20 </t>
  </si>
  <si>
    <t>2.99.06</t>
  </si>
  <si>
    <t>0062022000600044</t>
  </si>
  <si>
    <t>2022CD-000099-0009900001</t>
  </si>
  <si>
    <t>EQUIPOS DE SALUD OCUPACIONAL SOCIEDAD ANONIMA.
SONDEL SOCIEDAD ANONIMA</t>
  </si>
  <si>
    <t xml:space="preserve">0432022000900104-00
0432022000900106-00	</t>
  </si>
  <si>
    <t>COMPRA DE CINTA VINIL Y ROLLOS DE CINTA GAFFER PARA ESCENARIO DEL TEATRO NACIONAL DE COSTA RICA</t>
  </si>
  <si>
    <t>TN-ES-066-2022</t>
  </si>
  <si>
    <t>CD-255-08-2022-15</t>
  </si>
  <si>
    <t>0062022000700005</t>
  </si>
  <si>
    <t>2022CD-000101-0009900001</t>
  </si>
  <si>
    <t>MAS MUSICA INTERNACIONAL SOCIEDAD ANONIMA</t>
  </si>
  <si>
    <t>0432022000900092-00</t>
  </si>
  <si>
    <t>TN-ES-067-2022</t>
  </si>
  <si>
    <t>0062022000700006</t>
  </si>
  <si>
    <t>2022CD-000102-0009900001</t>
  </si>
  <si>
    <t>INFRUCTUOSO</t>
  </si>
  <si>
    <t>Contratación directa para servicios de capacitación (Artículo 2 inc. d) LCA y artículo 139 inciso e) RLCA.</t>
  </si>
  <si>
    <t>TN-ADM-282-2022</t>
  </si>
  <si>
    <t>CD-317-2022-05</t>
  </si>
  <si>
    <t>1.07.01</t>
  </si>
  <si>
    <t>00620220004000030</t>
  </si>
  <si>
    <t>2022CD-000100-0009900001</t>
  </si>
  <si>
    <t>ACG ARISOL CONSULTING GROUP SOCIEDAD ANONIMA</t>
  </si>
  <si>
    <t>0432022000900091-00</t>
  </si>
  <si>
    <t>COMPRA DE BANDERAS</t>
  </si>
  <si>
    <t>TN-OS-392-2022</t>
  </si>
  <si>
    <t>CD-314-10-40</t>
  </si>
  <si>
    <t>0062022000500009</t>
  </si>
  <si>
    <t>2022CD-000106-0009900001</t>
  </si>
  <si>
    <t>Ruth Mary Vargas Calderón</t>
  </si>
  <si>
    <t>0432022000900098-00</t>
  </si>
  <si>
    <t>COMPRA DE CONECTORES DE LINEA Y CABLE PARA MICROFONO REQUERIDO POR EL DEPARTAMENTO DE ESCENARIO DEL TEATRO NACIONAL DE COSTA RICA</t>
  </si>
  <si>
    <t>TN-ES-069-2022</t>
  </si>
  <si>
    <t>CD-320-10-2022-15</t>
  </si>
  <si>
    <t>00620220007000007</t>
  </si>
  <si>
    <t>2022CD-000105-0009900001</t>
  </si>
  <si>
    <t>0432022000900102-00</t>
  </si>
  <si>
    <t>COMPRA DE MAQUINA DE HUMO HAZE PARA EL ESCENARIO DEL TEATRO NACIONAL DE COSTA RICA”,</t>
  </si>
  <si>
    <t>5.01.99</t>
  </si>
  <si>
    <t>0062022000700008</t>
  </si>
  <si>
    <t>2022CD-000103-0009900001</t>
  </si>
  <si>
    <t>0432022000900093-00</t>
  </si>
  <si>
    <t>COMPRA DE EQUIPO DE PROTECCION PERSONAL PARA EL DEPARTAMENTO DE ESCENARIO DEL TEATRO NACIONAL DE COSTA RICA”,</t>
  </si>
  <si>
    <t>TN-ES-072-2022</t>
  </si>
  <si>
    <t>CD-169-06-2022-15</t>
  </si>
  <si>
    <t>00620220007000009</t>
  </si>
  <si>
    <t>2022CD-000104-0009900001</t>
  </si>
  <si>
    <t>SONDEL SOCIEDAD ANONIMA</t>
  </si>
  <si>
    <t>0432022000900107-00</t>
  </si>
  <si>
    <t xml:space="preserve"> TN-CO-I-043-2022</t>
  </si>
  <si>
    <t xml:space="preserve">CD-285-09-2022-20 </t>
  </si>
  <si>
    <t>0062022000600045</t>
  </si>
  <si>
    <t>2022CD-000108-0009900001</t>
  </si>
  <si>
    <t>0432022000900112-00</t>
  </si>
  <si>
    <t>COMPRA DE HERRAMIENTAS ELÉCTRICAS PARA LOS PROCESOS DE MANTENIMIENTO DEL DEPARTAMENTO DE CONSERVACIÓN DEL TEATRO NACIONAL DE COSTA RICA</t>
  </si>
  <si>
    <t xml:space="preserve">CD-322-10-2022-20 </t>
  </si>
  <si>
    <t>5.01.01</t>
  </si>
  <si>
    <t>00620220006000046</t>
  </si>
  <si>
    <t>2022CD-000107-0009900001</t>
  </si>
  <si>
    <t>14/11/2022
16/11/2022
22/11/2022
17/11/2022
22-11-2022</t>
  </si>
  <si>
    <t>MULTI SOLUCIONES INDUSTRIALES LUCAF SOCIEDAD ANONIMA
CAPRIS SOCIEDAD ANONIMA
COMERCIALIZADORA TICA LA UNION SOCIEDAD ANONIMA
SAMER EQUIPOS R.S.C. SOCIEDAD ANONIMA
AGENCIA ELECTROINDUSTRIAL AGELECSOCIEDAD ANONIMA</t>
  </si>
  <si>
    <t>0432022000900114-00
0432022000900115-00
0432022000900116-00
0432022000900118-00
0432022000900123-00</t>
  </si>
  <si>
    <t>Compra de Aire acondicionado portátil para oficina de Teatro Nacional de Costa Rica</t>
  </si>
  <si>
    <t>TN-ADM-286-2022</t>
  </si>
  <si>
    <t>CD-323-10-2022-05</t>
  </si>
  <si>
    <t>0062022000400031</t>
  </si>
  <si>
    <t>2022CD-000111-0009900001</t>
  </si>
  <si>
    <t>CONTRATACION DE LA REPRESENTACIÓN ARTÍSTICA PARA LA EXPOSICIÓN PLUMILLA Y COLOR EN LA GALERÍA LÓPEZ ESCARRÉ 2022</t>
  </si>
  <si>
    <t>TN-PC-434-2022</t>
  </si>
  <si>
    <t>00620220008000021</t>
  </si>
  <si>
    <t>2022CD-000110-0009900001</t>
  </si>
  <si>
    <t>INTELIGENCIA CORPORATIVA IC SOCIEDAD ANONIMA</t>
  </si>
  <si>
    <t>0432022000900099-00</t>
  </si>
  <si>
    <t xml:space="preserve"> TN-CO-I-045-2022</t>
  </si>
  <si>
    <t xml:space="preserve">CD-248-08-2022-20 </t>
  </si>
  <si>
    <t>2.03.01/ 2.03.02/ 2.01.99</t>
  </si>
  <si>
    <t>0062022000600047</t>
  </si>
  <si>
    <t xml:space="preserve"> 2022CD-000109-0009900001</t>
  </si>
  <si>
    <t>COMPRA DE CINTA VINIL PARA ESCENARIO DEL TEATRO NACIONAL DE COSTA RICA</t>
  </si>
  <si>
    <t>TN-ES-077-2022</t>
  </si>
  <si>
    <t>00620220007000010</t>
  </si>
  <si>
    <t xml:space="preserve"> 2022CD-000112-0009900002</t>
  </si>
  <si>
    <t>MAS MUSICA INTERNACIONAL SOCIEDADANONIMA</t>
  </si>
  <si>
    <t>0432022000900110-00</t>
  </si>
  <si>
    <t>COMPRA DE 80 PLANTAS NATURALES EUPHORBIA PULCHERRIMA, CONOCIDA COMÚNMENTE COMO FLOR DE PASCUA, FLOR DE NOCHEBUENA, FLOR DE NAVIDAD O PASTORA, COLOR ROJO.</t>
  </si>
  <si>
    <t>26/102022</t>
  </si>
  <si>
    <t xml:space="preserve"> TN-CO-I-046-2022</t>
  </si>
  <si>
    <t xml:space="preserve">CD-335-10-2022-20 </t>
  </si>
  <si>
    <t>0062022000600048</t>
  </si>
  <si>
    <t>2022CD-000115-0009900001</t>
  </si>
  <si>
    <t>VILLAPLANTS COSTA RICA SOCIEDAD DE RESPONSABILIDAD LIMITADA</t>
  </si>
  <si>
    <t xml:space="preserve">0432022000900121-00	</t>
  </si>
  <si>
    <t>COMPRA DE CUATRO PUNTOS ECOLÓGICOS CON EL PROPÓSITO DE SEPARAR RESIDUOS EN EL TEATRO NACIONAL DE COSTA RICA</t>
  </si>
  <si>
    <t xml:space="preserve"> TN-CO-I-047-2022</t>
  </si>
  <si>
    <t xml:space="preserve">CD-334-10-2022-20 </t>
  </si>
  <si>
    <t>00620220006000049</t>
  </si>
  <si>
    <t>2022CD-000113-0009900001</t>
  </si>
  <si>
    <t>PROVEDURIA GLOBAL GABA SOCIEDAD ANONIMA</t>
  </si>
  <si>
    <t>0432022000900127-00</t>
  </si>
  <si>
    <t>COMPRA DE TUBOS EN ACERO INOXIDABLES PARA EL ASTA DEL TEATRO NACIONAL DE COSTA RICA</t>
  </si>
  <si>
    <t xml:space="preserve"> TN-CO-I-048-2022</t>
  </si>
  <si>
    <t>0062022000600050</t>
  </si>
  <si>
    <t>2022CD-000114-0009900001</t>
  </si>
  <si>
    <t>“CONTRATACIÓN DEL SERVICIO DE LOGÍSTICA PARA EL DISEÑO, DESARROLLO Y EJECUCIÓN DE LA JORNADA CORAL DEL TEATRO NACIONAL DE COSTA RICA”</t>
  </si>
  <si>
    <t>TN-PC-442-2022</t>
  </si>
  <si>
    <t>CD-337-10-2022-10</t>
  </si>
  <si>
    <t>00620220008000022</t>
  </si>
  <si>
    <t>2022CD-000117-0009900001</t>
  </si>
  <si>
    <t>0432022000900109-00</t>
  </si>
  <si>
    <t>0062022000400032</t>
  </si>
  <si>
    <t>2022CD-000116-0009900001</t>
  </si>
  <si>
    <t>REFRIMUNDO SOCIEDAD ANONIMA</t>
  </si>
  <si>
    <t xml:space="preserve">	0432022000900137-00</t>
  </si>
  <si>
    <t>“SERVICIO DE PAUTA PUBLICITARIA EN RADIO Y TELEVISIÓN NACIONAL (SINART) PARA EL TNCR”</t>
  </si>
  <si>
    <t>TN-ADM-312-2022</t>
  </si>
  <si>
    <t>CD-304-10-2022-10</t>
  </si>
  <si>
    <t>1.03.02</t>
  </si>
  <si>
    <t>00620220004000033</t>
  </si>
  <si>
    <t>2022CD-000118-0009900001</t>
  </si>
  <si>
    <t>SISTEMA NACIONAL DE RADIO Y TELEVISIONSOCIEDAD ANONIMA</t>
  </si>
  <si>
    <t>0432022000900111-00</t>
  </si>
  <si>
    <t>“Compra de lámparas de emergencia para el Teatro Nacional de Costa Rica, por demanda.”</t>
  </si>
  <si>
    <t>CD-310-10-2022-10</t>
  </si>
  <si>
    <t>0062022000400034</t>
  </si>
  <si>
    <t>2022CD-000119-0009900001</t>
  </si>
  <si>
    <t>0432022000900119-00</t>
  </si>
  <si>
    <t>SERVICIO DE MANTENIMIENTO PREVENTIVO Y CORRECTIVO DE LOS EXTINTORES PORTÁTILES CONTRA INCENDIOS DEL TEATRO NACIONAL</t>
  </si>
  <si>
    <t xml:space="preserve"> TN-CO-I-049-2022</t>
  </si>
  <si>
    <t xml:space="preserve">CD-365-10-2022-20 </t>
  </si>
  <si>
    <t>1.04.06</t>
  </si>
  <si>
    <t>00620220006000051</t>
  </si>
  <si>
    <t xml:space="preserve"> 2022CD-000122-0009900001</t>
  </si>
  <si>
    <t>ASESORIA OPTIMA EN SEGURIDAD INDUSTRIAL ASOSI SOCIEDAD ANONIMA</t>
  </si>
  <si>
    <t>0432022000900117-00</t>
  </si>
  <si>
    <t>ADQUISICIÓN POR DEMANDA DE EQUIPO TÉCNICO PARA ESCENARIO</t>
  </si>
  <si>
    <t>TN-ADM-TI-SA-002-2022</t>
  </si>
  <si>
    <t>CD-256-10-2022-05/CD-361-10-2022-05/CD-363-10-2022-05/CD-372-10-2022-05</t>
  </si>
  <si>
    <t>5.01.03/5.01.05/5.01.99</t>
  </si>
  <si>
    <t>0062022000400035</t>
  </si>
  <si>
    <t>2022CD-000129-0009900001</t>
  </si>
  <si>
    <t xml:space="preserve"> INTERHAND SOCIEDAD ANONIMA
MAS MUSICA INTERNACIONAL SOCIEDAD ANONIMA</t>
  </si>
  <si>
    <t>0432022000900128-00
0432022000900136-00</t>
  </si>
  <si>
    <t>ADQUISICIÓN DE SERVIDORES Y EQUIPO DE CÓMPUTO ESPECIALIZADO</t>
  </si>
  <si>
    <t>TN-ADM-TI-SA-003-2022</t>
  </si>
  <si>
    <t>CD-355-10-2022-05/CD-360-10-2022-15/CD-361-10-2022-05/CD-209-06-2022-10/CD-362-10-2022-15/CD-364-10-2022-05/CD-371-11-2022-20</t>
  </si>
  <si>
    <t>5.01.05/2.03.04/2.03.01</t>
  </si>
  <si>
    <t>00620220004000036</t>
  </si>
  <si>
    <t>2022CD-000125-0009900001</t>
  </si>
  <si>
    <t>PROVEEDURIA GLOBAL GABA SOCIEDAD ANONIMA
INTERHAND SOCIEDAD ANONIMA</t>
  </si>
  <si>
    <t>0432022000900139-00
0432022000900140-00</t>
  </si>
  <si>
    <t>ADQUISICIÓN POR DEMANDA DE LICENCIAMIENTO PARA SERVIDORES</t>
  </si>
  <si>
    <t>TN-ADM-TI-SA-005-2022</t>
  </si>
  <si>
    <t>CD-354-10-2022-05</t>
  </si>
  <si>
    <t>5.99.03</t>
  </si>
  <si>
    <t>0062022000400038</t>
  </si>
  <si>
    <t>2022CD-000121-0009900001</t>
  </si>
  <si>
    <t xml:space="preserve">	SISTEMAS DE COMPUTACION CONZULTEK DE CENTROAMERICA SOCIEDAD ANONIMA</t>
  </si>
  <si>
    <t xml:space="preserve">0432022000900138-00	</t>
  </si>
  <si>
    <t>CONTRATACIÓN POR DEMANDA DE SERVICIOS EN LA NUBE DE SEGURIDAD INFORMÁTICA</t>
  </si>
  <si>
    <t>TN-ADM-TI-SA-006-2022</t>
  </si>
  <si>
    <t>CD-343-10-2022-05</t>
  </si>
  <si>
    <t>1.03.07</t>
  </si>
  <si>
    <t>00620220004000039</t>
  </si>
  <si>
    <t>2022CD-000124-0009900001</t>
  </si>
  <si>
    <t>TECNOVA SERVICIOS INFORMATICOS SOCIEDAD ANONIMA
INTERHAND SOCIEDAD ANONIMA</t>
  </si>
  <si>
    <t>0432022000900122-00
0432022000900125-00</t>
  </si>
  <si>
    <t>COMPRA DEL DISEÑO, CONFECCIÓN Y MANTENIMIENTO DE VESTUARIO PARA LAS DIFERENTES VISITAS TEATRALIZADAS, REALIZADAS EN EL EDIFICIO PATRIMONIAL</t>
  </si>
  <si>
    <t>TN-OS-421-2022</t>
  </si>
  <si>
    <t>CD-347-10-2022-45</t>
  </si>
  <si>
    <t>0062022000500010</t>
  </si>
  <si>
    <t>2022CD-000120-0009900001</t>
  </si>
  <si>
    <t>CONTRATACIÓN DE SERVICIO DE BOLETERIA ELECTRÓNICA PARA LA VENTA DE BOLETOS DE ESPECTÁCULOS Y TURISMO DEL TEATRO NACIONAL DE COSTA RICA</t>
  </si>
  <si>
    <t>TN-OS-433-2022</t>
  </si>
  <si>
    <t>TN-ADM-264-2022 sin fondos</t>
  </si>
  <si>
    <t>1.03.06</t>
  </si>
  <si>
    <t>00620220004000047</t>
  </si>
  <si>
    <t>2022LN-000001-0009900001</t>
  </si>
  <si>
    <t>En análisis técnico
Fecha límite 13-01-2023</t>
  </si>
  <si>
    <t>Contratación de Servicio de Asesoría Contable Especializada para Evaluar la gestión integral del TNCR respecto a la estructura de Control Interno</t>
  </si>
  <si>
    <t>TN-AI-042-2022</t>
  </si>
  <si>
    <t>CD-376-11-2022-05</t>
  </si>
  <si>
    <t>0062022000600052</t>
  </si>
  <si>
    <t>Auditoría</t>
  </si>
  <si>
    <t>2022CD-000123-0009900001</t>
  </si>
  <si>
    <t>BCR CONSULTORES SOCIEDAD ANONIMA</t>
  </si>
  <si>
    <t>0432022000900113-00</t>
  </si>
  <si>
    <t>CONTRATACIÓN POR DEMANDA DE SERVICIO DE INTERNET POR FIBRA ÓPTICA</t>
  </si>
  <si>
    <t>TN-ADM-TI-SA-0010-2022</t>
  </si>
  <si>
    <t>CD-378-11-2022-05</t>
  </si>
  <si>
    <t>1.02.04</t>
  </si>
  <si>
    <t>00620220004000042</t>
  </si>
  <si>
    <t>2022CD-000126-0009900001</t>
  </si>
  <si>
    <t>MILLICOM CABLE COSTA RICA SOCIEDAD ANONIMA</t>
  </si>
  <si>
    <t>0432022000900133-00</t>
  </si>
  <si>
    <t>ADQUISICIÓN DE EQUIPO DE PRODUCCIÓN AUDIOVISUAL</t>
  </si>
  <si>
    <t>TN-ADM-TI-SA-004-2022</t>
  </si>
  <si>
    <t>CD-353-10-2022-05/CD-341-10-2022-05/CD-370-11-2022-05/CD-380-11-2022-05</t>
  </si>
  <si>
    <t>0062022000400037</t>
  </si>
  <si>
    <t>2022CD-000131-0009900001</t>
  </si>
  <si>
    <t xml:space="preserve">0432022000900132-00	</t>
  </si>
  <si>
    <t>SERVICIO DE ANÁLISIS DE VULNERABILIDADES DE TECNOLOGIA</t>
  </si>
  <si>
    <t>TN-ADM-TI-SA-0012-2022</t>
  </si>
  <si>
    <t>CD-386-11-2022-40</t>
  </si>
  <si>
    <t>00620220004000044</t>
  </si>
  <si>
    <t>2022CD-000130-0009900001</t>
  </si>
  <si>
    <t>DESARROLLO TEGNOLOGICO EMPRESARIAL ADE SOCIEDAD ANONIMA</t>
  </si>
  <si>
    <t>0432022000900124-00</t>
  </si>
  <si>
    <t>SERVICIOS DE MANTENIMIENTO PREVENTIVO PARA LA OPERACIÓN DEL CENTRO DE DATOS</t>
  </si>
  <si>
    <t>TN-ADM-TI-SA-0013-2022</t>
  </si>
  <si>
    <t>CD-390-11-2022-40</t>
  </si>
  <si>
    <t>0062022000400046</t>
  </si>
  <si>
    <t> 2022CD-000127-0009900001</t>
  </si>
  <si>
    <t>HANSEL MANUEL MORA MONGE</t>
  </si>
  <si>
    <t>0432022000900130-00</t>
  </si>
  <si>
    <t>SERVICIO DE SOPORTE EN INFRAESTRUCTURA DE REDES</t>
  </si>
  <si>
    <t>TN-ADM-TI-SA-0011-2022</t>
  </si>
  <si>
    <t>CD-389-11-2022-40</t>
  </si>
  <si>
    <t>00620220004000045</t>
  </si>
  <si>
    <t>2022CD-000133-0009900001</t>
  </si>
  <si>
    <t>INTERHAND SOCIEDAD ANONIMA</t>
  </si>
  <si>
    <t>0432022000900129-00</t>
  </si>
  <si>
    <t>LICENCIA DE SOFTWARE PARA ARCHIVADO DIGITAL</t>
  </si>
  <si>
    <t>TN-ADM-TI-SA-008-2022</t>
  </si>
  <si>
    <t>CD-339-10-2022-05</t>
  </si>
  <si>
    <t>0062022000400040</t>
  </si>
  <si>
    <t>2022CD-000128-0009900001</t>
  </si>
  <si>
    <t>0432022000900126-00</t>
  </si>
  <si>
    <t>EQUIPO DE COMPUTO, HERRAMIENTAS Y ACCESORIOS VARIOS POR DEMANDA</t>
  </si>
  <si>
    <t>TN-ADM-TI-SA-009-2022</t>
  </si>
  <si>
    <t>CD-352-10-2022-05/CD-345-10-2022-05/CD-357-10-2022-05/CD-348-10-2022-05/CD-347-10-2022-05/CD-350-10-2022-05/CD-359-10-2022-05</t>
  </si>
  <si>
    <t>5.01.05/2.03.04/2.04.01/2.04.02/2.99/5.01.03</t>
  </si>
  <si>
    <t>00620220004000041</t>
  </si>
  <si>
    <t>2022CD-000132-0009900001</t>
  </si>
  <si>
    <t xml:space="preserve">29-11-2022
</t>
  </si>
  <si>
    <t>INTERHAND SOCIEDAD ANONIMA
SISTEMAS DE COMPUTACION CONZULTEK DE CENTROAMERICA SOCIEDAD ANONIMA
POWER SOLUTIONS SOCIEDAD ANONIMA</t>
  </si>
  <si>
    <t>Segú demanda</t>
  </si>
  <si>
    <t>0432022000900131-00
0432022000900134-00
0432022000900135-00</t>
  </si>
  <si>
    <t>MANTENIMIENTO DE SISTEMA ELÉCTRICO DEL CENTRO DE DATOS</t>
  </si>
  <si>
    <t>TN-ADM-TI-SA-0014-2022</t>
  </si>
  <si>
    <t>CD-384-11-2022-05/CD-358-10-2022-05</t>
  </si>
  <si>
    <t>2.99.99/1.08.07</t>
  </si>
  <si>
    <t>0062022000400043</t>
  </si>
  <si>
    <t>2022CD-000134-0009900001</t>
  </si>
  <si>
    <t xml:space="preserve"> INGENIERIA DE TELECOMUNICACIONES INTELCOM SOCIEDAD ANONIMA</t>
  </si>
  <si>
    <t>0432022000900120-00</t>
  </si>
  <si>
    <t>CONTRATACIÓN DE SERVICIOS PARA LA RESTAURACIÓN DE LA ORNAMENTACIÓN Y LAMINADOS EN ORO DEL SALÓN FOYER DEL TEATRO NACIONAL DE COSTA RICA</t>
  </si>
  <si>
    <t xml:space="preserve"> TN-DG-333-2022</t>
  </si>
  <si>
    <t>CD-ADM-364-2022</t>
  </si>
  <si>
    <t>0062022000600053</t>
  </si>
  <si>
    <t>2022LA-000006-0009900001</t>
  </si>
  <si>
    <t>SERVICIOS PROFESIONALES ASESORÍA EN DERECHO</t>
  </si>
  <si>
    <t xml:space="preserve"> TN-DG-337-2022</t>
  </si>
  <si>
    <t>CD-ADM-301-2022</t>
  </si>
  <si>
    <t>00620220004000048</t>
  </si>
  <si>
    <t>2022LA-000005-0009900001</t>
  </si>
  <si>
    <t>Se deja sin efecto</t>
  </si>
  <si>
    <t>CONTROL DE ORDENES DE PEDIDO 2022</t>
  </si>
  <si>
    <t>Número Procedimiento</t>
  </si>
  <si>
    <t>Número de Certificación</t>
  </si>
  <si>
    <t>Monto certificación emitida</t>
  </si>
  <si>
    <t>N° Orden de Pedido</t>
  </si>
  <si>
    <t>Monto ¢ c/ IVA</t>
  </si>
  <si>
    <t>Monto $ c/ IVA</t>
  </si>
  <si>
    <t>Elaborado por</t>
  </si>
  <si>
    <t>2021CD-000015-0009900001</t>
  </si>
  <si>
    <t>CD-001-01-2022-20</t>
  </si>
  <si>
    <t xml:space="preserve">0822022000900001
</t>
  </si>
  <si>
    <t>SERVICIO DE CONTROL INTEGRAL Y SISTEMÁTICO DE PLAGAS EN LOSEDIFICIOS DEL TEATRO</t>
  </si>
  <si>
    <t>SUPRA CONTINENTAL INC SOCIEDAD ANONIMA</t>
  </si>
  <si>
    <t>Johan</t>
  </si>
  <si>
    <t>2020CD-000033-0009900001</t>
  </si>
  <si>
    <t>CD-002-01-2022-20</t>
  </si>
  <si>
    <t xml:space="preserve">0822022000900002
</t>
  </si>
  <si>
    <t>SERVICIO DE MANTENIMIENTO PREVENTIVO DEL ELEVADOR SCHINDLER #5966 Y ATENCIÓNDE LLAMADAS,</t>
  </si>
  <si>
    <t>ELEVADORES SCHINDLER SOCIEDAD ANONIMA</t>
  </si>
  <si>
    <t>2021CD-000003-0009900001</t>
  </si>
  <si>
    <t>CD-003-01-2022-20</t>
  </si>
  <si>
    <t xml:space="preserve">0822022000900003
</t>
  </si>
  <si>
    <t>SERVICIO DE MANTENIMIENTO PREVENTIVO DE LOS SISTEMAS DE AIRES
ACONDICIONADOS Y DESHUMIFICADORES INSTALADOS</t>
  </si>
  <si>
    <t>TECNOLOGIA E INGENIERIA VERDE SOCIEDAD ANONIMA</t>
  </si>
  <si>
    <t>Natalia</t>
  </si>
  <si>
    <t>2020CD-000013-0009900001</t>
  </si>
  <si>
    <t>CD-010-01-2022-20</t>
  </si>
  <si>
    <t xml:space="preserve">0822022000900004
</t>
  </si>
  <si>
    <t>COMPRA DE ALCOHOL LÍQUIDO Y ALCOHOL EN SOLUCIÓN ALCOHÓLICA ANTISÉPTICA</t>
  </si>
  <si>
    <t>Consejo Nacional de Producción</t>
  </si>
  <si>
    <t>CD-009-01-2022-20</t>
  </si>
  <si>
    <t xml:space="preserve">0822022000900005
</t>
  </si>
  <si>
    <t>SERVICIO DE MANTENIMIENTO PREVENTIVO DEL ELEVADOR SCHINDLER #5966 Y ATENCIÓN DE LLAMADAS</t>
  </si>
  <si>
    <t>2017LA-000006-0009900001</t>
  </si>
  <si>
    <t>CD-019-01-2022-20
CD-018-01-2022-20</t>
  </si>
  <si>
    <t xml:space="preserve">0822022000900006
</t>
  </si>
  <si>
    <t>CONTRATACIÓN DE LOS SERVICIOS PROFESIONALES DE ASESORÍA EN DERECHO</t>
  </si>
  <si>
    <t xml:space="preserve">	2019CD-000010-0009900001</t>
  </si>
  <si>
    <t>CD-005-01-2022-05</t>
  </si>
  <si>
    <t xml:space="preserve">0822022000900008
</t>
  </si>
  <si>
    <t xml:space="preserve">	ALQUILER DE EDIFICIO PARA ALBERGAR LAS OFICINAS DE LA PROVEEDURÍA INSTITUCIONAL Y BODEGA DE MATERIALES</t>
  </si>
  <si>
    <t>PITAHAYAS ORO ROJO SOCIEDAD ANONIMA</t>
  </si>
  <si>
    <t>2019LA-000004-0009900001</t>
  </si>
  <si>
    <t>CD-016-01-2022-40</t>
  </si>
  <si>
    <t xml:space="preserve">0822022000900009
</t>
  </si>
  <si>
    <t>CONTRATACIÓN DE SERVICIOS PARA SUPLIR LA ATENCIÓN DE TURISMO EN EL TEATRO NACIONAL DE COSTA RICA</t>
  </si>
  <si>
    <t>SERVICIOS PERSONALES AGROPECUARIOS B Y S SOCIEDAD ANONIMA</t>
  </si>
  <si>
    <t>2019LA-000002-0009900001</t>
  </si>
  <si>
    <t>CD-026-02-2022-40</t>
  </si>
  <si>
    <t xml:space="preserve">0822022000900010
</t>
  </si>
  <si>
    <t>COMPRA DE BOLETOS (TIQUETES DE TRANSFERENCIA TÉRMICA) Y TIQUETES AUTOADHESIVOS PARA LA BOLETERIA DEL TEATRO NACIONAL</t>
  </si>
  <si>
    <t>FORMULARIOS ESTANDARD COSTA RICA SA</t>
  </si>
  <si>
    <t>2021CD-000075-0009900001</t>
  </si>
  <si>
    <t>CD-034-02-2022-05</t>
  </si>
  <si>
    <t xml:space="preserve">0822022000900011
</t>
  </si>
  <si>
    <t>Contratación de servicio de apoyo administrativo, comunicación y protocolo para la Dirección General del Teatro Nacional de Costa Rica</t>
  </si>
  <si>
    <t>FELIX RAFAEL VALERIN LEDEZMA</t>
  </si>
  <si>
    <t>2021CD-000011-0009900001</t>
  </si>
  <si>
    <t>CD-022-01-2022-10</t>
  </si>
  <si>
    <t xml:space="preserve">0822022000900013
</t>
  </si>
  <si>
    <t>“CONTRATACIÓN DEL SERVICIO DE PUBLICIDAD Y PROMOCIÓN PARA EL TEATRO NACIONAL CON EL GRUPO NACIÓN”</t>
  </si>
  <si>
    <t>GRUPO NACION G N SOCIEDAD ANONIMA</t>
  </si>
  <si>
    <t xml:space="preserve">0822022000900014
</t>
  </si>
  <si>
    <t>CD-015-01-2022-05</t>
  </si>
  <si>
    <t xml:space="preserve">0822022000900015
</t>
  </si>
  <si>
    <t>Contratación del Servicio de suscrición de periódicos impresos La Nación y Diario Extra</t>
  </si>
  <si>
    <t xml:space="preserve">0822022000900016
</t>
  </si>
  <si>
    <t>SOCIEDAD PERIODISTICA EXTRA LIMITADA</t>
  </si>
  <si>
    <t>0822022000900017
CANCELADA</t>
  </si>
  <si>
    <t>2018CD-000026-0009900001</t>
  </si>
  <si>
    <t>CD-043- 02-2022-20</t>
  </si>
  <si>
    <t xml:space="preserve">0822022000900018
</t>
  </si>
  <si>
    <t>CONTRATACION DE SERVICIO DE TRANSPORTE DE BASURA NO TRADICIONAL</t>
  </si>
  <si>
    <t>FREDERICK CASTRO GUERRERO</t>
  </si>
  <si>
    <t>CD-040-02-2022-20</t>
  </si>
  <si>
    <t xml:space="preserve">0822022000900019
</t>
  </si>
  <si>
    <t>CONTRATACION DE SERVICIO DE CONTROL INTEGRAL Y SISTEMÁTICO DE PLAGAS EN LOS EDIFICIOS DEL TEATRO NACIONAL DE COSTA RICA</t>
  </si>
  <si>
    <t>2019CD-000094-0009900001</t>
  </si>
  <si>
    <t>CD-041-02-2022-20</t>
  </si>
  <si>
    <t xml:space="preserve">0822022000900020
</t>
  </si>
  <si>
    <t>CONTRATACIÓN DE SERVICIO DE MANTENIMIENTO PREVENTIVO DEL PILAR RETRÁCTIL</t>
  </si>
  <si>
    <t>ACCESOS AUTOMATICOS SOCIEDAD ANONIMA</t>
  </si>
  <si>
    <t>2019CD-000032-0009900001</t>
  </si>
  <si>
    <t>CD-037-02-2022-05</t>
  </si>
  <si>
    <t>0822022000900021</t>
  </si>
  <si>
    <t>CONTRATACIÓN DE LOS SERVICIOS DE CONEXIÓN DE INTERNET POR ENLACE DE FIBRAÓPTICA PARA EL TEATRO NACIONAL</t>
  </si>
  <si>
    <t>2021CD-000039-0009900001</t>
  </si>
  <si>
    <t>CD-038-02-2022-05</t>
  </si>
  <si>
    <t>0822022000900022</t>
  </si>
  <si>
    <t>CONTRATACION DE SERVICIO DE CONEXIÓN DE INTERNET POR ENLACE DE FIBRA ÓPTICA PARA EL TEATRO NACIONAL DE COSTA RICA</t>
  </si>
  <si>
    <t>2021CD-000118-0009900001</t>
  </si>
  <si>
    <t>CD-039-02-2022-05</t>
  </si>
  <si>
    <t xml:space="preserve">0822022000900023
</t>
  </si>
  <si>
    <t xml:space="preserve">	ADQUISICIÓN DE SOFTWARE Y SOPORTE DE APLICACIONES PARA ESCENARIO POR DEMANDA PARA EL TEATRO NACIONAL</t>
  </si>
  <si>
    <t>2021CD-000093-0009900001</t>
  </si>
  <si>
    <t>CD-051-02-2022-20</t>
  </si>
  <si>
    <t xml:space="preserve">0822022000900024
</t>
  </si>
  <si>
    <t>COMPRA DE MATERIALES METÁLICOS UTILIZADAS EN LOS PROCESOS DE MANTENIMIENTO QUE SE EJECUTAN EN EL TALLER DE CONSERVACIÓN DEL TEATRO NACIONAL DE COSTA RICA</t>
  </si>
  <si>
    <t>CORPORACION QUIMISOL SOCIEDAD ANONIMA</t>
  </si>
  <si>
    <t xml:space="preserve">0822022000900025
</t>
  </si>
  <si>
    <t>2020CD-000023-0009900001</t>
  </si>
  <si>
    <t xml:space="preserve"> CD-057-02-2022-20</t>
  </si>
  <si>
    <t xml:space="preserve">0822022000900026
</t>
  </si>
  <si>
    <t xml:space="preserve">	COMPRA DE BOMBILLOS PARA LAMPARAS DE LA SALA PRINCIPAL, PARA EL TEATRO NACIONAL DE COSTA RICA</t>
  </si>
  <si>
    <t>INVERSIONES MARIN GONZALEZ SOCIEDAD ANONIMA</t>
  </si>
  <si>
    <t>2021CD-000072-0009900001</t>
  </si>
  <si>
    <t>CD-023-01-2022-10</t>
  </si>
  <si>
    <t xml:space="preserve">0822022000900029
</t>
  </si>
  <si>
    <t xml:space="preserve">
SERVICIO DE DISEÑO DE EXPERIENCIAS Y ESTRATEGIAS CREATIVAS EN EL TEATRO NACIONAL DE COSTA RICA</t>
  </si>
  <si>
    <t>PULSE LIVE MEDIA SOCIEDAD DE RESPONSABILIDAD LIMITADA</t>
  </si>
  <si>
    <t>CD-066-02-2022-40</t>
  </si>
  <si>
    <t xml:space="preserve">0822022000900030
</t>
  </si>
  <si>
    <t xml:space="preserve">0822022000900031
</t>
  </si>
  <si>
    <t>CONTRATACION DE SERVICIO DE MANTENIMIENTO DEL SISTEMA DE LAS BOMBAS DE AGUA
SUMERGIBLES</t>
  </si>
  <si>
    <t>2022CD-000003-0009900001</t>
  </si>
  <si>
    <t xml:space="preserve">0822022000900032
</t>
  </si>
  <si>
    <t>COMPRA DE LOZA SANITARIA</t>
  </si>
  <si>
    <t>CD-047-02-2022-20</t>
  </si>
  <si>
    <t xml:space="preserve">0822022000900034
</t>
  </si>
  <si>
    <t>MANTENIMIENTO PREVENTIVO DEL ELEVADOR SCHINDLER #5966</t>
  </si>
  <si>
    <t>2019CD-000036-0009900001</t>
  </si>
  <si>
    <t>CD-075-03-2022-20</t>
  </si>
  <si>
    <t xml:space="preserve">0822022000900035
</t>
  </si>
  <si>
    <t>CONTRATACIÓN DEL SERVICIO DE RECARGA DE OXÍGENO INDUSTRIAL, ARGÓN Y ACETILENO</t>
  </si>
  <si>
    <t>PRAXAIR COSTA RICA SOCIEDAD ANONIMA</t>
  </si>
  <si>
    <t>2018CD-000021-0009900001</t>
  </si>
  <si>
    <t xml:space="preserve">CD-074-03-2022-40 </t>
  </si>
  <si>
    <t xml:space="preserve">0822022000900036
</t>
  </si>
  <si>
    <t>SERVICIO DE MANTENIMIENTO PREVENTIVO Y CORRECTIVO DE VEHÍCULOS DEL TEATRO NACIONAL</t>
  </si>
  <si>
    <t>TALLER DE CARROCERIA Y PINTURA COTO SOCIEDAD ANONIMA</t>
  </si>
  <si>
    <t>2020CD-000034-0009900001</t>
  </si>
  <si>
    <t>CD-094-03-2022-20</t>
  </si>
  <si>
    <t xml:space="preserve">0822022000900039
</t>
  </si>
  <si>
    <t>CONTRATACIÓN SERVICIO DE MANTENIMIENTO PREVENTIVO DEL SISTEMA DE LA REDHÚMEDA CONTRA INCENDIOS DEL TEATRO NACIONAL DE COSTA RICA</t>
  </si>
  <si>
    <t>EQUIPOS E INSTALACIONES ELECTROMECANICAS EQUILSA LIMITADA</t>
  </si>
  <si>
    <t>2021CD-000025-0009900001</t>
  </si>
  <si>
    <t xml:space="preserve">CD-029-02-2022-40 </t>
  </si>
  <si>
    <t xml:space="preserve">0822022000900040
</t>
  </si>
  <si>
    <t xml:space="preserve">	SERVICIO DE BOLETERÍA ELECTRÓNICA PARA EL TEATRO NACIONAL</t>
  </si>
  <si>
    <t>TERRUÑO ESPRESSIVO LIMITADA</t>
  </si>
  <si>
    <t xml:space="preserve">CD-030-02-2022-40 </t>
  </si>
  <si>
    <t xml:space="preserve">0822022000900041
</t>
  </si>
  <si>
    <t>2021CD-000117-0009900001</t>
  </si>
  <si>
    <t xml:space="preserve">
CD-069-03-2022-40 </t>
  </si>
  <si>
    <t xml:space="preserve">0822022000900042
</t>
  </si>
  <si>
    <t>CONTRATACIÓN DE SERVICIOS DE LAVANDERIA PARA EL TEATRO NACIONAL</t>
  </si>
  <si>
    <t>CARLOS OMAR ALTAMIRANO ZAMORA</t>
  </si>
  <si>
    <t xml:space="preserve">CD-018-01-2022-20
CD-019-01-2022-05 </t>
  </si>
  <si>
    <t xml:space="preserve">0822022000900043
</t>
  </si>
  <si>
    <t>2019LA-000003-0009900001</t>
  </si>
  <si>
    <t>CD-101-03-2022-05</t>
  </si>
  <si>
    <t xml:space="preserve">822022000900044
</t>
  </si>
  <si>
    <t>CONTRATACIÓN DE RENOVACIÓN Y ADQUISICIÓN DE SERVICIOS EN LA NUBE Y EL SOPORTEASOCIADO POR DEMANDA</t>
  </si>
  <si>
    <t>CONSULTING GROUP CORPORACION LATINOAMERICANA SOCIEDAD ANONIMA</t>
  </si>
  <si>
    <t>2021CD-000007-0009900001</t>
  </si>
  <si>
    <t>CD-082-03-2022-05</t>
  </si>
  <si>
    <t xml:space="preserve">0822022000900045
</t>
  </si>
  <si>
    <t>ADQUISICIÓN DE CONSUMIBLES DE IMPRESIÓN</t>
  </si>
  <si>
    <t>INSTALACIONES TELEFONICAS COSTA RICA SOCIEDAD ANONIMA</t>
  </si>
  <si>
    <t xml:space="preserve">CD-102-03-2022-05 </t>
  </si>
  <si>
    <t xml:space="preserve">0822022000900046
</t>
  </si>
  <si>
    <t>2021CD-000108-0009900001</t>
  </si>
  <si>
    <t>CD-087-03-2022-05</t>
  </si>
  <si>
    <t xml:space="preserve">0822022000900047
</t>
  </si>
  <si>
    <t>COMPRA DE EQUIPO DE CÓMPUTO POR DEMANDA PARA EL TEATRO NACIONAL</t>
  </si>
  <si>
    <t>2021CD-000116-0009900001</t>
  </si>
  <si>
    <t xml:space="preserve">CD-092-03-2022-20
CD-084-03-2022-05 </t>
  </si>
  <si>
    <t xml:space="preserve">0822022000900048
</t>
  </si>
  <si>
    <t>ADQUISICIÓN DE INSUMOS ELÉCTRICOS Y DE CÓMPUTO POR DEMANDA PARA EL TEATRONACIONAL</t>
  </si>
  <si>
    <t>2019CD-000126-0009900001</t>
  </si>
  <si>
    <t>CD-083-03-2022-05</t>
  </si>
  <si>
    <t xml:space="preserve">0822022000900049
</t>
  </si>
  <si>
    <t>CONTRATACIÓN DEL SERVICIO DE SOPORTE EN TELECOMUNICACIONES PARA LAINFRAESTRUCTURA DEL TEATRO NACIONAL.</t>
  </si>
  <si>
    <t xml:space="preserve">CD-085-03-2022-05 </t>
  </si>
  <si>
    <t xml:space="preserve">0822022000900050
</t>
  </si>
  <si>
    <t xml:space="preserve">CD-086-03-2022-05 </t>
  </si>
  <si>
    <t xml:space="preserve">0822022000900051
</t>
  </si>
  <si>
    <t>CONTRATACION DE SERVICIO DE CONEXIÓN DE INTERNET POR ENLACE DE FIBRA ÓPTICAPARA EL TEATRO NACIONAL DE COSTA RICA</t>
  </si>
  <si>
    <t>2020CD-000048-0009900001</t>
  </si>
  <si>
    <t>CD-080-03-2022-05</t>
  </si>
  <si>
    <t xml:space="preserve">0822022000900052
</t>
  </si>
  <si>
    <t>CONTRATACIÓN DEL SERVICIO POR DEMANDA DE SOPORTE DEL SITIO WEB DEL TEATRONACIONAL</t>
  </si>
  <si>
    <t>NOVAQ SOCIEDAD ANONIMA</t>
  </si>
  <si>
    <t>2021CD-000088-0009900001</t>
  </si>
  <si>
    <t>TN-ADM-084-2022_x000D_</t>
  </si>
  <si>
    <t>0822022000900053
CANCELADA</t>
  </si>
  <si>
    <t>Contratación de Servicio de alimentación para actividades protocolarias del Teatro Nacional de Costa Rica</t>
  </si>
  <si>
    <t>XINIA GUADAMUZ CASTRO</t>
  </si>
  <si>
    <t xml:space="preserve">0822022000900054
</t>
  </si>
  <si>
    <t xml:space="preserve"> CD-031-02-2022-20</t>
  </si>
  <si>
    <t xml:space="preserve">0822022000900055
</t>
  </si>
  <si>
    <t>COMPRA DE ÚTILES Y MATERIALES MÉDICO, HOSPITALARIO Y DE INVESTIGACIÓN MÉDICA PARA SER UTILIZADAS EN LOS PROCESOS DE RESTAURACIÓN EN EL TEATRO NACIONAL DE COSTA RICA</t>
  </si>
  <si>
    <t>YIRE MEDICA H P SOCIEDAD ANONIMA</t>
  </si>
  <si>
    <t>CD-064-02-2022-20</t>
  </si>
  <si>
    <t xml:space="preserve">0822022000900056
</t>
  </si>
  <si>
    <t>INSEPTISIDA AGROFORESTAL PARA SER UTILIZADAS EN LOS PROCESOS DE RESTAURACIÓNQUE SE EJECUTAN EN EL TALLER DE CONSERVACIÓN DEL TEATRO NACIONAL DE COSTA RICA.</t>
  </si>
  <si>
    <t>CD-115-03-2022-20</t>
  </si>
  <si>
    <t xml:space="preserve">0822022000900057
</t>
  </si>
  <si>
    <t>SERVICIO DE MANTENIMIENTO PREVENTIVO Y CORRECTIVO DE VEHÍCULOS DEL TEATRONACIONAL</t>
  </si>
  <si>
    <t>CD-069-03-2022-40_x000D_</t>
  </si>
  <si>
    <t xml:space="preserve">0822022000900058
</t>
  </si>
  <si>
    <t xml:space="preserve">CD-031-02-2022-20 </t>
  </si>
  <si>
    <t xml:space="preserve">0822022000900059
</t>
  </si>
  <si>
    <t>DISMEDICA DE COSTA RICA SOCIEDAD ANONIMA</t>
  </si>
  <si>
    <t>2021CD-000085-0009900001</t>
  </si>
  <si>
    <t xml:space="preserve">CD-114-03-2022-20 </t>
  </si>
  <si>
    <t xml:space="preserve">0822022000900060
</t>
  </si>
  <si>
    <t>COMPRA DE FLUXÓMETROS PARA INODOROS, MINGITORIOS Y GRIFOS LAVAMANOS CON SENSOR INFRARROJO DEL DEPARTAMENTO DE CONSERVACIÓN DEL TEATRO NACIONAL DE COSTA RICA</t>
  </si>
  <si>
    <t>OEM SOLUCIONES SOCIEDAD ANONIMA</t>
  </si>
  <si>
    <t>2019LA-000001-0009900001</t>
  </si>
  <si>
    <t>CD-111-03-2022-10</t>
  </si>
  <si>
    <t xml:space="preserve">0822022000900061
</t>
  </si>
  <si>
    <t>CONTRATACIÓN DE SERVICIOS DE IMPRESIÓN VARIOS PARA EL DEPARTAMENTO DEPROMOCIÓN CULTURAL</t>
  </si>
  <si>
    <t>CORPORACION PAGRAF SOCIEDAD ANONIMAL</t>
  </si>
  <si>
    <t>2019CD-000010-000990001</t>
  </si>
  <si>
    <t xml:space="preserve"> CD-118-03-2022-05</t>
  </si>
  <si>
    <t xml:space="preserve">0822022000900062
</t>
  </si>
  <si>
    <t>ALQUILER DE EDIFICIO PARA ALBERGAR LAS OFICINAS DE LA PROVEEDURÍA INSTITUCIONAL Y BODEGA DE MATERIALES</t>
  </si>
  <si>
    <t xml:space="preserve">CD-033-02-2022-20 </t>
  </si>
  <si>
    <t xml:space="preserve">0822022000900063
</t>
  </si>
  <si>
    <t xml:space="preserve">CD-093-03-2022-10 </t>
  </si>
  <si>
    <t xml:space="preserve">0822022000900064
</t>
  </si>
  <si>
    <t xml:space="preserve"> CD-048-02-2022-40_x000D_</t>
  </si>
  <si>
    <t xml:space="preserve">0822022000900066
</t>
  </si>
  <si>
    <t>“CONTRATACIÓN DE LOS SERVICIOS DE GUION, DIRECCIÓN, PRODUCCIÓN, Y EJECUCIÓN DE LAS VISITAS TEATRALIZADAS PARA EL TEATRO NACIONAL DE COSTA RICA”,</t>
  </si>
  <si>
    <t xml:space="preserve"> CD-113-03-2022-20_x000D_</t>
  </si>
  <si>
    <t xml:space="preserve">0822022000900067
</t>
  </si>
  <si>
    <t>CONTRATACION SERVICIO DE MANTENIMIENTO PREVENTIVO DE LOS SISTEMAS DE AIRES ACONDICIONADOS Y DESHUMIFICADORES INSTALADOS EN EL TEATRO NACIONAL DE COSTA RICA</t>
  </si>
  <si>
    <t>CD-067-02-2022-20_x000D_</t>
  </si>
  <si>
    <t xml:space="preserve">0822022000900068
</t>
  </si>
  <si>
    <t>SERVICIO DE MANTENIMIENTO DE LAS DOS PLANTAS ELÉCTRICAS DEL TEATRO NACIONAL DE COSTA RICA</t>
  </si>
  <si>
    <t>2019CD-000127-0009900001</t>
  </si>
  <si>
    <t>CD-088-03-2022-20
CD-112-03-2022-20
CD-081-03-2022-05</t>
  </si>
  <si>
    <t>¢ 1 185 000,00
¢ 82 000,00
¢ 3 700 000,00</t>
  </si>
  <si>
    <t xml:space="preserve">0822022000900069
</t>
  </si>
  <si>
    <t>MANTENIMIENTO TÉCNICO ESPECIALIZADO EN CLIMATIZACIÓN, CALIDAD DE ENERGÍA Y MONITOREO PARA EL TEATRO NACIONAL</t>
  </si>
  <si>
    <t>INGENIERIA DE TELECOMUNICACIONES INTELCOM SOCIEDAD ANONIMA</t>
  </si>
  <si>
    <t xml:space="preserve"> CD-130-04-2022-20</t>
  </si>
  <si>
    <t xml:space="preserve">0822022000900070
</t>
  </si>
  <si>
    <t>CONTRATACIÓN SERVICIO DE MANTENIMIENTO PREVENTIVO DEL SISTEMA DE LA RED HÚMEDA CONTRA INCENDIOS DEL TEATRO NACIONAL DE COSTA RICA</t>
  </si>
  <si>
    <t xml:space="preserve">0822022000900071
</t>
  </si>
  <si>
    <t>ADQUISICIÓN POR DEMANDA DE EQUIPO INALÁMBRICO PARA EL TEATRO NACIONAL</t>
  </si>
  <si>
    <t>2022CD-000020-0009900002</t>
  </si>
  <si>
    <t>CD-121-04-2022-05</t>
  </si>
  <si>
    <t xml:space="preserve">0822022000900072
</t>
  </si>
  <si>
    <t>ADQUISICIÓN POR DEMANDA DE EQUIPO INALÁMBRICO PARA EL TEATRO NACIONAL</t>
  </si>
  <si>
    <t xml:space="preserve">	2021CD-000108-0009900001</t>
  </si>
  <si>
    <t xml:space="preserve"> CD-122-04-2022-05</t>
  </si>
  <si>
    <t xml:space="preserve">0822022000900073
</t>
  </si>
  <si>
    <t>SPECTRUM MULTIMEDIA SOCIEDAD ANONIMA</t>
  </si>
  <si>
    <t>2018CD-000019-0009900001</t>
  </si>
  <si>
    <t xml:space="preserve">0822022000900074
</t>
  </si>
  <si>
    <t>CONTRATACIÓN DEL SERVICIO DE AFINACIÓN DE PIANOS DEL TEATRO NACIONAL DE COSTA RICA</t>
  </si>
  <si>
    <t>2019CD-000010-0009900001</t>
  </si>
  <si>
    <t xml:space="preserve">CD-135-05-2022-05 </t>
  </si>
  <si>
    <t xml:space="preserve">0822022000900075
Cancelada
</t>
  </si>
  <si>
    <t>2021CD-000063-0009900001</t>
  </si>
  <si>
    <t>CD-133-05-2021-40</t>
  </si>
  <si>
    <t xml:space="preserve">0822022000900076
</t>
  </si>
  <si>
    <t>COMPRA DE UNIFORMES PARA EL PERSONAL DE ATENCIÓN DE EVENTOS DEL TEATRO NACIONAL DE COSTA RICA</t>
  </si>
  <si>
    <t>REPRESENTACIONES REIKE SOCIEDAD ANONIMA</t>
  </si>
  <si>
    <t xml:space="preserve">Promoción Cultural </t>
  </si>
  <si>
    <t xml:space="preserve">	0822022000900077
</t>
  </si>
  <si>
    <t>CORPORACION PAGRAF SOCIEDAD ANONIMA</t>
  </si>
  <si>
    <t xml:space="preserve">	0822022000900078
</t>
  </si>
  <si>
    <t>Estrella</t>
  </si>
  <si>
    <t>CD-029-02-2022-40</t>
  </si>
  <si>
    <t xml:space="preserve">	0822022000900079
</t>
  </si>
  <si>
    <t>SERVICIO DE BOLETERÍA ELECTRÓNICA PARA EL TEATRO NACIONAL</t>
  </si>
  <si>
    <t>CD-030-02-2022-40</t>
  </si>
  <si>
    <t xml:space="preserve">	0822022000900080
</t>
  </si>
  <si>
    <t xml:space="preserve">CD-030-02-2022-40    CD-148-05-2022-40   </t>
  </si>
  <si>
    <t>₡1.000.000,00  ₡1.000.000,00</t>
  </si>
  <si>
    <t xml:space="preserve">	0822022000900081
</t>
  </si>
  <si>
    <t xml:space="preserve">Promoción </t>
  </si>
  <si>
    <t xml:space="preserve">	0822022000900082
</t>
  </si>
  <si>
    <t>CONTRATACIÓN DE SERVICIOS DE IMPRESIÓN VARIOS PARA EL DEPARTAMENTO DE PROMOCION CULTURAL</t>
  </si>
  <si>
    <t>CD-157-05-2022-05</t>
  </si>
  <si>
    <t>Administración TIC</t>
  </si>
  <si>
    <t xml:space="preserve">	0822022000900083
</t>
  </si>
  <si>
    <t>ADQUISICIÓN DE SOFTWARE Y SOPORTE DE APLICACIONES PARA ESCENARIO POR DEMANDA PARA EL TEATRO NACIONAL</t>
  </si>
  <si>
    <t>CD-069-03-2022-40</t>
  </si>
  <si>
    <t xml:space="preserve">	0822022000900084
</t>
  </si>
  <si>
    <t>CD-131-04-2022-20</t>
  </si>
  <si>
    <t xml:space="preserve">	0822022000900085
</t>
  </si>
  <si>
    <t>CD-154-05-2022-05</t>
  </si>
  <si>
    <t xml:space="preserve">	0822022000900086
</t>
  </si>
  <si>
    <t>ADQUISICIÓN DE EQUIPO DE CÓMPUTO POR DEMANDA PARA EL TEATRO NACIONAL</t>
  </si>
  <si>
    <t xml:space="preserve">	0822022000900087
</t>
  </si>
  <si>
    <t>SERVICIO DE BOLETERÍA ELECTRONICA PARA EL TNCR</t>
  </si>
  <si>
    <t>CD-148(161)-05-2022-40</t>
  </si>
  <si>
    <t>0822022000900089</t>
  </si>
  <si>
    <t>0822022000900090</t>
  </si>
  <si>
    <t>AL MEDIX SOCIEDAD ANONIMA</t>
  </si>
  <si>
    <t>CD-135-05-2022-05
CD-118-03-2022-05</t>
  </si>
  <si>
    <t>0822022000900091</t>
  </si>
  <si>
    <t xml:space="preserve">
2021CD-000076-0009900001</t>
  </si>
  <si>
    <t>CD-167-06-2022-20</t>
  </si>
  <si>
    <t xml:space="preserve">	0822022000900092</t>
  </si>
  <si>
    <t xml:space="preserve">
ÚTILES, MATERIALES Y SUMINISTROS LOS PROCESOS DE RESTAURACIÓN DEL TEATRO NACIONAL DE COSTA RICA</t>
  </si>
  <si>
    <t>2020CD-000036-0009900001</t>
  </si>
  <si>
    <t xml:space="preserve">CD-173-06-2022-05 </t>
  </si>
  <si>
    <t>Dirección General</t>
  </si>
  <si>
    <t>0822022000900093</t>
  </si>
  <si>
    <t>CONTRATACION DE SERVICIOS DE PUBLICACIÓN EN DIARIOS OFICIALES PARA EL TEATRO NACIONAL DE COSTA RICA</t>
  </si>
  <si>
    <t>JUNTA ADMINISTRATIVA DE LA IMPRENTA NACIONAL</t>
  </si>
  <si>
    <t xml:space="preserve">	2021CD-000051-0009900001</t>
  </si>
  <si>
    <t>CD-162-06-2022-20</t>
  </si>
  <si>
    <t>0822022000900095</t>
  </si>
  <si>
    <t>COMPRA DE PIGMENTOS,PINTURAS AL ÓLEO,ACRÍLICAS,ACUARELAS Y DILUYENTES PARA LOS PROCESOS DE RESTAURACIÓN EN TALLER DE CONSERVACIÓN DEL TEATRO NACIONAL DE COSTA RICA</t>
  </si>
  <si>
    <t>G Y R GRUPO ASESOR, SOCIEDAD ANONIMA</t>
  </si>
  <si>
    <t>0822022000900097</t>
  </si>
  <si>
    <t>NVERSIONES CATAY S &amp; T DEL ORIENTE SOCIEDAD ANONIMA</t>
  </si>
  <si>
    <t>CD-177-06-2022-20</t>
  </si>
  <si>
    <t>0822022000900098</t>
  </si>
  <si>
    <t>0822022000900099</t>
  </si>
  <si>
    <t>CONTRATACIÓN DEL SERVICIO DE LIMPIEZA DE LOS TANQUES DE COMBUSTIBLE DEL TEATRO NACIONAL</t>
  </si>
  <si>
    <t>TRANSPORTES M &amp; M SOCIEDAD ANONIMA</t>
  </si>
  <si>
    <t>CD-182-06-2022-20</t>
  </si>
  <si>
    <t xml:space="preserve">822022000900101
</t>
  </si>
  <si>
    <t>CD-184-06-2022-20</t>
  </si>
  <si>
    <t>0822022000900102</t>
  </si>
  <si>
    <t>CD-192-02-2022-20</t>
  </si>
  <si>
    <t>0822022000900103</t>
  </si>
  <si>
    <t xml:space="preserve">	2021CD-000044-0009900001</t>
  </si>
  <si>
    <t>CD-163(172)-06-2022-20</t>
  </si>
  <si>
    <t xml:space="preserve">	0822022000900104</t>
  </si>
  <si>
    <t>COMPRA DE PRODUCTOS QUÍMICOS Y CONEXOS PARA SER UTILIZADAS EN LOS PROCESOS DE RESTAURACIÓN QUE SE EJECUTAN EN EL TALLER DE CONSERVACIÓN DEL TEATRO NACIONAL DE COSTA RICA</t>
  </si>
  <si>
    <t>LABORATORIOS QUIMICOS ARVI SOCIEDAD ANONIMA</t>
  </si>
  <si>
    <t xml:space="preserve">	2021CD-000083-0009900001</t>
  </si>
  <si>
    <t>CD-190-06-2022-20</t>
  </si>
  <si>
    <t xml:space="preserve">	0822022000900105</t>
  </si>
  <si>
    <t>CONTRATACIÓN DEL SERVICIO DE MANTENIMIENTO PREVENTIVO DE LOS DISPENSADORES DE AGUA DEL TEATRO NACIONAL</t>
  </si>
  <si>
    <t>PURIFICADORES RESIDENCIALES Y COMERCIALES PURECO SOCIEDAD ANONIMA</t>
  </si>
  <si>
    <t>CD-191-06-2022-20</t>
  </si>
  <si>
    <t>0822022000900106</t>
  </si>
  <si>
    <t>CD-153-05-2022-05</t>
  </si>
  <si>
    <t>0822022000900109</t>
  </si>
  <si>
    <t>CONVENIO MARCO PARA ADQUISICIÓN DE SUMINISTROS Y MATERIALES DE LIMPIEZA</t>
  </si>
  <si>
    <t xml:space="preserve">	2020CD-000047-0009900001</t>
  </si>
  <si>
    <t>CD-204-06-2022-05</t>
  </si>
  <si>
    <t>0822022000900110</t>
  </si>
  <si>
    <t>ADQUISICIÓN DE SERVICIOS ESPECIALIZADOS EN LA NUBE POR DEMANDA PARA EL TEATRO NACIONAL</t>
  </si>
  <si>
    <t>2019CD-000129-0009900001</t>
  </si>
  <si>
    <t>CD-201-06-2022-05</t>
  </si>
  <si>
    <t>0822022000900111</t>
  </si>
  <si>
    <t xml:space="preserve">	SERVICIO DE RENOVACIÓN DE LICENCIAS, SOFTWARE ASSURANCE PARA EL TEATRO NACIONAL</t>
  </si>
  <si>
    <t xml:space="preserve">	2021CD-000009-0009900001</t>
  </si>
  <si>
    <t>CD-199-06-2022-05</t>
  </si>
  <si>
    <t>0822022000900112</t>
  </si>
  <si>
    <t>CONTRATACIÓN DE SERVICIO DE EMISIÓN DE CERTIFICADO SSL PARA EL TEATRO NACIONAL</t>
  </si>
  <si>
    <t xml:space="preserve">	2020CD-000016-0009900001</t>
  </si>
  <si>
    <t>CD-202-06-2022-05</t>
  </si>
  <si>
    <t>822022000900113</t>
  </si>
  <si>
    <t>ADQUISICIÓN DE LICENCIAMIENTO DE SOFWARE ESPECIALIZADO PARA EL TEATRO NACIONAL</t>
  </si>
  <si>
    <t xml:space="preserve">	2021CD-000118-0009900001</t>
  </si>
  <si>
    <t>CD-200-06-2022-05</t>
  </si>
  <si>
    <t>0822022000900114</t>
  </si>
  <si>
    <t>CD-198-06-2022-05</t>
  </si>
  <si>
    <t>0822022000900115</t>
  </si>
  <si>
    <t>ADQUISICIÓN DE INSUMOS ELÉCTRICOS Y DE CÓMPUTO POR DEMANDA PARA EL TEATRO NACIONAL</t>
  </si>
  <si>
    <t xml:space="preserve">	2021CD-000116-0009900001</t>
  </si>
  <si>
    <t>2.03.04.01.05.03.05.00.00</t>
  </si>
  <si>
    <t>0822022000900116</t>
  </si>
  <si>
    <t xml:space="preserve"> CD-211-07-2022-20</t>
  </si>
  <si>
    <t xml:space="preserve">	0822022000900117</t>
  </si>
  <si>
    <t>2021CD-000064-0009900001</t>
  </si>
  <si>
    <t>CD-216-07-2022-20</t>
  </si>
  <si>
    <t>0822022000900118</t>
  </si>
  <si>
    <t>COMPRA DE MATERIALES METÁLICOS Y HERRAMIENTAS MANUALES PARA EL MANTENIMIENTO DEL DEPARTAMENTO DE CONSERVACIÓN DEL TEATRO NACIONAL DE COSTA RICA</t>
  </si>
  <si>
    <t>COMERCIALIZADORA TICA LA UNION SOCIEDAD ANONIMA</t>
  </si>
  <si>
    <t>Esteban</t>
  </si>
  <si>
    <t xml:space="preserve"> CD-179-06-2022-05</t>
  </si>
  <si>
    <t xml:space="preserve">	0822022000900119</t>
  </si>
  <si>
    <t>CONTRATACIÓN DE LOS SERVICIOS DE CONEXIÓN DE INTERNET POR ENLACE DE FIBRA ÓPTICA PARA EL TEATRO NACIONAL</t>
  </si>
  <si>
    <t>0822022000900120</t>
  </si>
  <si>
    <t>CD-155-05-2022-05</t>
  </si>
  <si>
    <t>0822022000900121</t>
  </si>
  <si>
    <t>CONTRATACIÓN DEL SERVICIO DE SOPORTE EN TELECOMUNICACIONES PARA LAINFRAESTRUCTURA DEL TEATRO NACIONAL</t>
  </si>
  <si>
    <t>0822022000900122</t>
  </si>
  <si>
    <t>CD-161-05-2022-40</t>
  </si>
  <si>
    <t>0822022000900123</t>
  </si>
  <si>
    <t>0822022000900124</t>
  </si>
  <si>
    <t>0822022000900125</t>
  </si>
  <si>
    <t xml:space="preserve"> CD-107-03-2022-20</t>
  </si>
  <si>
    <t>0822022000900126</t>
  </si>
  <si>
    <t>2021CD-000073-0009900001</t>
  </si>
  <si>
    <t>CD-220-07-2022-20</t>
  </si>
  <si>
    <t>0822022000900127</t>
  </si>
  <si>
    <t>COMPRA DE INSUMOS ELÉCTRICOS PARA SER UTILIZADAS EN LOS PROCESOS DE MANTENIMIENTO QUE SE EJECUTAN EN EL TALLER DE CONSERVACIÓN DEL TEATRO NACIONAL DE COSTA RICA</t>
  </si>
  <si>
    <t>DISTRIBUIDORA TECNICA SOCIEDAD ANONIMA</t>
  </si>
  <si>
    <t>0822022000900128</t>
  </si>
  <si>
    <t>COMPRA DE INSUMOS ELÉCTRICOS PARA SER UTILIZADAS EN LOS PROCESOS DEMANTENIMIENTO QUE SE EJECUTAN EN EL TALLER DE CONSERVACIÓN DEL TEATRONACIONAL DE COSTA RICA</t>
  </si>
  <si>
    <t>MASESA MATERIALES Y SERVICIOS GFM SOCIEDAD ANONIMA</t>
  </si>
  <si>
    <t>CD-176-06-2022-20</t>
  </si>
  <si>
    <t>0822022000900129</t>
  </si>
  <si>
    <t>COMPRA HERRAMIENTAS E INSTRUMENTOS PARA TRABAJOS DE MANTENIMIENTO DEL DEPARTAMENTO DE CONSERVACIÓN DEL TEATRO NACIONAL DE COSTA RIC</t>
  </si>
  <si>
    <t>CD-227-07-2022-20</t>
  </si>
  <si>
    <t>0822022000900136</t>
  </si>
  <si>
    <t>CONTRATACION SERVICIO DE MANTENIMIENTO PREVENTIVO DE LOS SISTEMAS DE AIRESACONDICIONADOS Y DESHUMIFICADORES INSTALADOS EN EL TEATRO NACIONAL DE COSTARICA</t>
  </si>
  <si>
    <t>CD-228-07-2022-20</t>
  </si>
  <si>
    <t>0822022000900137</t>
  </si>
  <si>
    <t>0822022000900138</t>
  </si>
  <si>
    <t xml:space="preserve">	2022CD-000049-0009900001</t>
  </si>
  <si>
    <t>CD-136-05-2022-20
 CD-212-06-2022-05</t>
  </si>
  <si>
    <t>0822022000900139</t>
  </si>
  <si>
    <t>CONTRATACIÓN DE SERVICIOS PROFESIONALES ASESORÍA EN DERECHO PARA EL TEATRO NACIONAL</t>
  </si>
  <si>
    <t>0822022000900140</t>
  </si>
  <si>
    <t>SERVICIO DE DISEÑO DE EXPERIENCIAS Y ESTRATEGIAS CREATIVAS EN EL TEATRO NACIONAL DE COSTA RICA</t>
  </si>
  <si>
    <t xml:space="preserve"> CD-048-02-2022-40</t>
  </si>
  <si>
    <t>Operaciones y servicios</t>
  </si>
  <si>
    <t>0822022000900141</t>
  </si>
  <si>
    <t>CONTRATACIÓN DE LOS SERVICIOS DE GUION, DIRECCIÓN, PRODUCCIÓN, Y EJECUCIÓN DE LAS VISITAS TEATRALIZADAS PARA EL TEATRO NACIONAL DE COSTA RICA”</t>
  </si>
  <si>
    <t xml:space="preserve">	2020CD-000033-0009900001</t>
  </si>
  <si>
    <t>CD-239-07-2022-20</t>
  </si>
  <si>
    <t>0822022000900142</t>
  </si>
  <si>
    <t xml:space="preserve">	SERVICIO DE MANTENIMIENTO PREVENTIVO DEL ELEVADOR SCHINDLER #5966 Y ATENCIÓN DE LLAMADAS, DEL EQUIPO INSTALADO EN EL TEATRO NACIONAL DE COSTA RICA.</t>
  </si>
  <si>
    <t>0822022000900143</t>
  </si>
  <si>
    <t>CONTRATACIÓN DE LOS SERVICIOS DE GUION, DIRECCIÓN, PRODUCCIÓN, Y EJECUCIÓN DE LAS VISITAS TEATRALIZADAS PARA EL TEATRO NACIONAL DE COSTA RICA</t>
  </si>
  <si>
    <t xml:space="preserve"> CD-151-05-2022-20</t>
  </si>
  <si>
    <t>0822022000900144</t>
  </si>
  <si>
    <t xml:space="preserve">PROLIM PRLM SOCIEDAD ANONIMA	</t>
  </si>
  <si>
    <t>0822022000900145</t>
  </si>
  <si>
    <t xml:space="preserve">	2022CD-000042-0009900001</t>
  </si>
  <si>
    <t>0822022000900146</t>
  </si>
  <si>
    <t xml:space="preserve">	COMPRA DE ÚTILES Y MATERIALES DE LIMPIEZA</t>
  </si>
  <si>
    <t>0822022000900147</t>
  </si>
  <si>
    <t>COMPRA DE MATERIAL METÁLICO (HOJA DE ORO), PARA SER UTILIZADO EN EL PROCESO DE RESTAURACIÓN Y CONSERVACIÓN DEL TEATRO NACIONAL DE COSTA RICA</t>
  </si>
  <si>
    <t>0822022000900148</t>
  </si>
  <si>
    <t xml:space="preserve">	CONTRATACIÓN DE SERVICIOS DE LAVANDERIA PARA EL TEATRO NACIONAL</t>
  </si>
  <si>
    <t>2019LN-000001-0009900001</t>
  </si>
  <si>
    <t>CD-245-08-2022-40</t>
  </si>
  <si>
    <t>0822022000900149</t>
  </si>
  <si>
    <t>CONTRATACIÓN DE SERVICIOS PARA SUPLIR LA ATENCIÓN DE EVENTOS EN EL TEATRO NACIONAL DE COSTA RICA</t>
  </si>
  <si>
    <t>0822022000900150</t>
  </si>
  <si>
    <t xml:space="preserve">	Contratación de Servicios de Afinación de Pianos del Teatro Nacional de Costa Rica</t>
  </si>
  <si>
    <t>2021CD-000081-0009900001</t>
  </si>
  <si>
    <t xml:space="preserve">CD-252-08-2022-20 </t>
  </si>
  <si>
    <t>0822022000900151</t>
  </si>
  <si>
    <t xml:space="preserve">COMPRA DE MATERIALES Y HERRAMIENTAS MANUALES PARA LA CONSTRUCCION EN LOS PROCESOS DE MANTENIMIENTO QUE SE EJECUTAN EN EL TALLER DE CONSERVACION DEL TNCR	</t>
  </si>
  <si>
    <t xml:space="preserve">DEPOSITO DE MADERAS Y MATERIALES EL TRINITEÑO SOCIEDAD ANONIMA	</t>
  </si>
  <si>
    <t>CD-250-08-2022-20</t>
  </si>
  <si>
    <t>0822022000900152</t>
  </si>
  <si>
    <t>COMPRA DE MATERIALES Y HERRAMIENTAS MANUALES PARA LA CONSTRUCCION EN LOS PROCESOS DE MANTENIMIENTO QUE SE EJECUTAN EN EL TALLER DE CONSERVACION DEL TNCR</t>
  </si>
  <si>
    <t xml:space="preserve">	2022CD-000051-0009900001</t>
  </si>
  <si>
    <t xml:space="preserve">CD-076-03-2022-20
CD-213-07-2022-20 </t>
  </si>
  <si>
    <t>0822022000900153</t>
  </si>
  <si>
    <t>COMPRA DE LÁMINAS DE PLYWOOD PARA TRABAJOS QUE SE EJECUTAN EN EL DEPARTAMENTO DE CONSERVACIÓN DEL TEATRO NACIONAL DE COSTA RICA</t>
  </si>
  <si>
    <t xml:space="preserve">GRUPO EMPRESARIAL EL ALMENDRO SOCIEDAD ANONIMA	</t>
  </si>
  <si>
    <t>2019LN-000005-0009100001</t>
  </si>
  <si>
    <t>CD-226-07-2022-20</t>
  </si>
  <si>
    <t>0822022000900154</t>
  </si>
  <si>
    <t>CONSORCIO JITAN-SABO</t>
  </si>
  <si>
    <t>Dirección</t>
  </si>
  <si>
    <t>0822022000900155</t>
  </si>
  <si>
    <t xml:space="preserve">	SERVICIO DE DISEÑO DE EXPERIENCIAS Y ESTRATEGIAS CREATIVAS EN EL TEATRO NACIONAL DE COSTA RICA</t>
  </si>
  <si>
    <t>0822022000900158</t>
  </si>
  <si>
    <t>CD-170-06-2022-15</t>
  </si>
  <si>
    <t>0822022000900162</t>
  </si>
  <si>
    <t>CD-256-08-2022-40
CD-264-08-2022-40</t>
  </si>
  <si>
    <t>0822022000900163</t>
  </si>
  <si>
    <t xml:space="preserve">	2021CD-000007-0009900001</t>
  </si>
  <si>
    <t>CD-269-08-2022-05</t>
  </si>
  <si>
    <t>0822022000900164</t>
  </si>
  <si>
    <t xml:space="preserve">	ADQUISICIÓN DE CONSUMIBLES DE IMPRESIÓN</t>
  </si>
  <si>
    <t>CD-271-08-2022-05</t>
  </si>
  <si>
    <t>0822022000900165</t>
  </si>
  <si>
    <t xml:space="preserve"> CD-029-02-2022-40</t>
  </si>
  <si>
    <t>0822022000900166</t>
  </si>
  <si>
    <t>"	SERVICIO DE BOLETERÍA ELECTRÓNICA PARA EL TEATRO NACIONAL"</t>
  </si>
  <si>
    <t xml:space="preserve">	2018CD-000021-0009900001</t>
  </si>
  <si>
    <t>CD-273-08-2022-40</t>
  </si>
  <si>
    <t>0822022000900167</t>
  </si>
  <si>
    <t xml:space="preserve">	2021CD-000025-0009900001</t>
  </si>
  <si>
    <t>CD-210-06-2022-40</t>
  </si>
  <si>
    <t>0822022000900168</t>
  </si>
  <si>
    <t>CD-196-06-2022-20</t>
  </si>
  <si>
    <t>0822022000900169</t>
  </si>
  <si>
    <t xml:space="preserve">Esteban </t>
  </si>
  <si>
    <t>Promoción Cultural</t>
  </si>
  <si>
    <t>0822022000900171</t>
  </si>
  <si>
    <t>CONTRATACIÓN DE SERVICIOS DE IMPRESIÓN VARIOS PARA EL DEPARTAMENTO DE
PROMOCIÓN CULTURAL</t>
  </si>
  <si>
    <t>2020CD-000016-0009900001</t>
  </si>
  <si>
    <t>0822022000900173</t>
  </si>
  <si>
    <t>ADQUISICIÓN DE LICENCIAMIENTO DE SOFWARE ESPECIALIZADO PARA EL TEATRONACIONAL</t>
  </si>
  <si>
    <t>0822022000900174</t>
  </si>
  <si>
    <t xml:space="preserve">0822022000900175
</t>
  </si>
  <si>
    <t>COMPRA DE MATERIALES Y PRODUCTOS VARIOS PARA LA CONSTRUCCIÓN Y MANTENIMIENTO DEL DEPARTAMENTO DE CONSERVACIÓN DEL TEATRO NACIONAL DE COSTA RICA</t>
  </si>
  <si>
    <t xml:space="preserve">0822022000900176
</t>
  </si>
  <si>
    <t>CD-257-08-2022-40</t>
  </si>
  <si>
    <t>0822022000900177</t>
  </si>
  <si>
    <t>COMPRA DE BOLETOS (TIQUETES DE TRANSFERENCIA TÉRMICA) Y TIQUETESAUTOADHESIVOS PARA LA BOLETERIA DEL TEATRO NACIONAL.</t>
  </si>
  <si>
    <t>CD-283-09-2022-40</t>
  </si>
  <si>
    <t>0822022000900180</t>
  </si>
  <si>
    <t>2022CD-000074-0009900001</t>
  </si>
  <si>
    <t>0822022000900181</t>
  </si>
  <si>
    <t>COMPRA DE MATERIALES TEXTILES (Cuerdas-Mecate) PARA LOS PROCESOS DEMANTENIMIENTO GENERALES DEL DEPARTAMENTO DE CONSERVACIÓN DEL TNCR</t>
  </si>
  <si>
    <t>2018CD-000014-0009900001</t>
  </si>
  <si>
    <t>CD-146-05-2022-10 
CD-288-09-2022-20</t>
  </si>
  <si>
    <t>0822022000900182</t>
  </si>
  <si>
    <t>Servicio de investigación científica para establecer el grado de deterioro y sus causas en obras pictóricas de gran formato</t>
  </si>
  <si>
    <t>Universidad de Costa Rica</t>
  </si>
  <si>
    <t>CD-296-09-2022-05</t>
  </si>
  <si>
    <t>0822022000900183</t>
  </si>
  <si>
    <t>CD-295-09-2022-05</t>
  </si>
  <si>
    <t>0822022000900184</t>
  </si>
  <si>
    <t>2021CD-000076-0009900001</t>
  </si>
  <si>
    <t>0822022000900185</t>
  </si>
  <si>
    <t>ÚTILES, MATERIALES Y SUMINISTROS LOS PROCESOS DE RESTAURACIÓN DEL TEATRONACIONAL DE COSTA RICA</t>
  </si>
  <si>
    <t>CD-279-08-2022-05</t>
  </si>
  <si>
    <t>0822022000900186</t>
  </si>
  <si>
    <t>Contratación de servicio de apoyo administrativo, comunicación y protocolo para la Dirección Generaldel Teatro Nacional de Costa Rica</t>
  </si>
  <si>
    <t>CD-302-10-2022-20</t>
  </si>
  <si>
    <t>822022000900187</t>
  </si>
  <si>
    <t xml:space="preserve">	CONTRATACIÓN SERVICIO DE MANTENIMIENTO PREVENTIVO DEL SISTEMA DE LA RED HÚMEDA CONTRA INCENDIOS DEL TEATRO NACIONAL DE COSTA RICA</t>
  </si>
  <si>
    <t>CD-308-10-2022-20</t>
  </si>
  <si>
    <t>0822022000900189</t>
  </si>
  <si>
    <t>CD-111-03-2022-10
CD-305-10-2022-10</t>
  </si>
  <si>
    <t>237.000,00
500.000,00</t>
  </si>
  <si>
    <t>0822022000900190</t>
  </si>
  <si>
    <t xml:space="preserve">CD-307-10-2022-05 
CD-222-07-2022-05 </t>
  </si>
  <si>
    <t>0822022000900191</t>
  </si>
  <si>
    <t>CONTRATACIÓN PARA LA ADQUISICIÓN DE INSUMOS ELÉCTRICOS PARA EL DEPARTAMENTO DE CONSERVACIÓN DEL TEATRO NACIONAL DE COSTA RICA</t>
  </si>
  <si>
    <t xml:space="preserve">	2021CD-000088-0009900001</t>
  </si>
  <si>
    <t>CD-311-10-2022-05</t>
  </si>
  <si>
    <t>0822022000900192</t>
  </si>
  <si>
    <t xml:space="preserve">	Contratación de Servicio de alimentación para actividades protocolarias del Teatro Nacional de Costa Rica</t>
  </si>
  <si>
    <t>CD-128-04-2022-20</t>
  </si>
  <si>
    <t>0822022000900193</t>
  </si>
  <si>
    <t>2017CD-000121-0009900001</t>
  </si>
  <si>
    <t>CD-056-02-2022-10</t>
  </si>
  <si>
    <t>0822022000900194</t>
  </si>
  <si>
    <t>CONTRATACIÓN DEL “SERVICIO DE MONITOREO, ANÁLISIS DE NOTICIAS E INFORMACIÓNPARA EL TEATRO NACIONAL DE COSTA RICA”</t>
  </si>
  <si>
    <t>CONTROLES VIDEO TECNICOS DE COSTA RICA SOCIEDAD ANONIMA</t>
  </si>
  <si>
    <t>2020CD-000055-0009900001</t>
  </si>
  <si>
    <t>CD-313-10-2022-20</t>
  </si>
  <si>
    <t xml:space="preserve">	0822022000900195</t>
  </si>
  <si>
    <t>ONTRATACIÓN SERVICIO DE MANTENIMIENTO PREVENTIVO DEL SISTEMA DE PROTECCIÓN CONTRA DESCARGAS ATMOSFÉRICAS (PARARRAYOS) DEL TEATRO NACIONAL DE COSTA RICA.</t>
  </si>
  <si>
    <t>MECSA SERVICE SOCIEDAD ANONIMA</t>
  </si>
  <si>
    <t>TN-ADM-262-2022</t>
  </si>
  <si>
    <t>0822022000900197</t>
  </si>
  <si>
    <t xml:space="preserve">	2021CD-000085-0009900001</t>
  </si>
  <si>
    <t xml:space="preserve"> TN-CO-075-2022 </t>
  </si>
  <si>
    <t xml:space="preserve">0822022000900198
</t>
  </si>
  <si>
    <t>ALUMIMUNDO SOCIEDAD ANONIMA</t>
  </si>
  <si>
    <t>2022CD-000016-0009900001</t>
  </si>
  <si>
    <t>0822022000900200</t>
  </si>
  <si>
    <t>Compra de Carnés Institucionales impresos y sus insumos de uso según demanda para el TeatroNacional”.</t>
  </si>
  <si>
    <t>CD-333-10-2022-05</t>
  </si>
  <si>
    <r>
      <t xml:space="preserve">0822022000900201
</t>
    </r>
    <r>
      <rPr>
        <sz val="11"/>
        <color rgb="FFFF0000"/>
        <rFont val="Calibri"/>
        <family val="2"/>
        <scheme val="minor"/>
      </rPr>
      <t>ANULADA</t>
    </r>
  </si>
  <si>
    <t>CONTRATACIÓN DE RENOVACIÓN Y ADQUISICIÓN DE SERVICIOS EN LA NUBE Y EL SOPORTE ASOCIADO POR DEMANDA</t>
  </si>
  <si>
    <t>0822022000900203</t>
  </si>
  <si>
    <t>0822022000900204</t>
  </si>
  <si>
    <t>COMPRA DE MATERIAL DE PRODUCTO MINERAL Y ASFÁLTICO (Yeso), PARA EL TEATRONACIONAL DE COSTA RICA</t>
  </si>
  <si>
    <t>CD-349-10-2022-40</t>
  </si>
  <si>
    <t>0822022000900205</t>
  </si>
  <si>
    <t xml:space="preserve">CD-223-07-2022-20 </t>
  </si>
  <si>
    <t>0822022000900206</t>
  </si>
  <si>
    <t>COMPRA DE INSUMOS PARA LOS PROCESOS DE MANTENIMIENTO DEL SISTEMA MECÁNICO (Plásticos PVC) DEL DEPARTAMENTO DE CONSERVACIÓN DEL TNCR</t>
  </si>
  <si>
    <t>0822022000900207</t>
  </si>
  <si>
    <t>CONTRATACIÓN DE ESCASA CUANTIA SERVICIO DE ALQUILER Y MANTENIMIENTO DEDESODORIZADORES AROMATIZADORES DE BAÑOS PARA EL EDIFICIO PRINCIPAL Y ANEXODEL TEATRO NACIONAL DE COSTA RICA</t>
  </si>
  <si>
    <t xml:space="preserve"> CD-340-10-2022-20 </t>
  </si>
  <si>
    <t>0822022000900209</t>
  </si>
  <si>
    <t>0822022000900210</t>
  </si>
  <si>
    <t>0822022000900211</t>
  </si>
  <si>
    <t>2021CD-000106-0009900001</t>
  </si>
  <si>
    <t>CD-221-07-2022-20</t>
  </si>
  <si>
    <t>0822022000900212</t>
  </si>
  <si>
    <t>COMPRA DE INSUMOS ELÉCTRICOS, ENTREGA SEGÚN DEMANDA, PARA LA CONSERVACIÓNDEL TEATRO NACIONAL DE COSTA RICA</t>
  </si>
  <si>
    <t>0822022000900213</t>
  </si>
  <si>
    <t>COMPRA DE PRODUCTOS DE PAPEL, CARTÓN E IMPRESOS(Rollo papel Fabriano, lamina cartofón, papel japonés)PARA EL TEATRO NACIONAL</t>
  </si>
  <si>
    <t>ARTEACR SOCIEDAD ANONIMA</t>
  </si>
  <si>
    <t>0822022000900214</t>
  </si>
  <si>
    <t>0822022000900215</t>
  </si>
  <si>
    <t xml:space="preserve">	COMPRA DE CINTA VINIL Y ROLLOS DE CINTA GAFFER PARA ESCENARIO DEL TEATRO NACIONAL DE COSTA RICA</t>
  </si>
  <si>
    <t>CD-314-10-2022-40</t>
  </si>
  <si>
    <t>0822022000900217</t>
  </si>
  <si>
    <t>COMPRA DE BANDERAS SEGÚN DEMANDA, PARA EL TEATRO NACIONAL DE COSTA RICA</t>
  </si>
  <si>
    <t xml:space="preserve">	2022CD-000008-0009900001</t>
  </si>
  <si>
    <t>0822022000900218</t>
  </si>
  <si>
    <t>0822022000900219</t>
  </si>
  <si>
    <t>0822022000900220</t>
  </si>
  <si>
    <t>COMPRA DE EQUIPO DE PROTECCION PERSONAL PARA EL DEPARTAMENTO DE ESCENARIO DEL TEATRO NACIONAL DE COSTA RICA.</t>
  </si>
  <si>
    <t>0822022000900221</t>
  </si>
  <si>
    <t>COMPRA DE EQUIPO DE PROTECCIÓN PERSONAL PARA TRABAJOS EN ALTURA, ELÉCTRICOS DE MANTENIMIENTO DEL DEPARTAMENTO DE CONSERRVACIÓN DEL TEATRO NACIONAL DE COSTA RICA</t>
  </si>
  <si>
    <t>CD-388-11-2022-40</t>
  </si>
  <si>
    <t>0822022000900222</t>
  </si>
  <si>
    <t>COMPRA DE UNIFORMES PARA EL PERSONAL DE ATENCION DE EVENTOS DEL TEATRO NACIONAL DE COSTA RICA</t>
  </si>
  <si>
    <t>0822022000900223</t>
  </si>
  <si>
    <t>Contratación de equipo de limpieza, aspiradores y cepillos eléctricos, para el Teatro Nacional de CostaRica</t>
  </si>
  <si>
    <t>CD-396-11-2022-40</t>
  </si>
  <si>
    <t>0822022000900224</t>
  </si>
  <si>
    <t xml:space="preserve">	2019LA-000002-0009900001</t>
  </si>
  <si>
    <t>CD-394-11-2022-40</t>
  </si>
  <si>
    <t>0822022000900225</t>
  </si>
  <si>
    <t xml:space="preserve">	COMPRA DE BOLETOS (TIQUETES DE TRANSFERENCIA TÉRMICA) Y TIQUETES AUTOADHESIVOS PARA LA BOLETERIA DEL TEATRO NACIONA</t>
  </si>
  <si>
    <t xml:space="preserve">	2022CD-000096-0009900001</t>
  </si>
  <si>
    <t xml:space="preserve"> CD-292-09-2022-20</t>
  </si>
  <si>
    <t>0822022000900226</t>
  </si>
  <si>
    <t>CENTRO DE SOLDADURA DE COSTA RICA SOCIEDAD ANONIMA</t>
  </si>
  <si>
    <t>CD-292-09-2022-20</t>
  </si>
  <si>
    <t>0822022000900227</t>
  </si>
  <si>
    <t>COMPRA DE TORNILLOS Y SOLDADURA PARA LOS PROCESOS DE MANTENIMIENTO DELDEPARTAMENTO DE CONSERVACIÓN DEL TEATRO NACIONAL DE COSTA RICA</t>
  </si>
  <si>
    <t xml:space="preserve">	2022CD-000104-0009900001</t>
  </si>
  <si>
    <t>CD-306-10-2022-20</t>
  </si>
  <si>
    <t>0822022000900228</t>
  </si>
  <si>
    <t>COMPRA DE EQUIPO DE PROTECCION PERSONAL PARA EL DEPARTAMENTO DE ESCENARIO DEL TEATRO NACIONAL DE COSTA RICA</t>
  </si>
  <si>
    <t>0822022000900229</t>
  </si>
  <si>
    <t>EQUIPOS DE SALUD OCUPACIONAL SOCIEDAD ANONIMA</t>
  </si>
  <si>
    <t>0822022000900230</t>
  </si>
  <si>
    <t>CD-409-11-2022-40</t>
  </si>
  <si>
    <t>0822022000900231</t>
  </si>
  <si>
    <t xml:space="preserve"> CD-410-11-2022-40 </t>
  </si>
  <si>
    <t>0822022000900232</t>
  </si>
  <si>
    <t xml:space="preserve">CD-408-11-2022-40 </t>
  </si>
  <si>
    <t>0822022000900233</t>
  </si>
  <si>
    <t>CD-399-11-2022-20</t>
  </si>
  <si>
    <t>0822022000900235</t>
  </si>
  <si>
    <t>COMPRA DE LAMINAS DE PLYWOOD PARA TRABAJOS QUE SE EJECUTAN EN EL DEPARTAMENTO DE CONSERVACION DEL TEATRO NACIONAL DE COSTA RICA</t>
  </si>
  <si>
    <t xml:space="preserve">CD-403-11-2022-20 </t>
  </si>
  <si>
    <t>0822022000900236</t>
  </si>
  <si>
    <t xml:space="preserve"> CD-404-11-2022-20</t>
  </si>
  <si>
    <t>0822022000900237</t>
  </si>
  <si>
    <t xml:space="preserve">	2021CD-000073-0009900001</t>
  </si>
  <si>
    <t>0822022000900238</t>
  </si>
  <si>
    <t>SISTEMA DE PROTECCION Y TRANSMISION ELECTRICA PROTEL SOCIEDAD ANONIMA</t>
  </si>
  <si>
    <t>0822022000900239</t>
  </si>
  <si>
    <t>COMPRA DE EQUIPO DE PROTECCION PERSONAL PARA TRABAJOS EN ALTURA, ELÉCTRICOS, DE MANTENIMIENTO DEL DEPARTAMENTO DE CONSERVACION DEL TEATRO NACIONAL DE COSTA RICA</t>
  </si>
  <si>
    <t>CD-405-11-2022-20</t>
  </si>
  <si>
    <t>0822022000900241</t>
  </si>
  <si>
    <t>2022CD-000122-0009900001</t>
  </si>
  <si>
    <t>CD-377-11-2022-15</t>
  </si>
  <si>
    <t>0822022000900242</t>
  </si>
  <si>
    <t>SERVICIO DE MANTENIMIENTO PREVENTIVO Y CORRECTIVO DE LOS EXTINTORES PORTATILES CONTRA INCENDIOS DEL TEATRO NACIONAL DE COSTA RICA</t>
  </si>
  <si>
    <t>ASESORIA OPTIMA E SEGURIDAD INDUSTRIAL ASOSI SOCIEDAD ANONIMA</t>
  </si>
  <si>
    <t>CD-328-10-2022-05</t>
  </si>
  <si>
    <t>0822022000900243</t>
  </si>
  <si>
    <t>Compra de lámparas de emergencia para el Teatro Nacional de Costa Rica, por demanda</t>
  </si>
  <si>
    <t xml:space="preserve">	2021CD-000115-0009900001</t>
  </si>
  <si>
    <t>CD-344-10-2022-05</t>
  </si>
  <si>
    <t>TI-Administración</t>
  </si>
  <si>
    <t>0822022000900244</t>
  </si>
  <si>
    <t>CONTRATACIÓN DE SERVICIO POR DEMANDA DE SOPORTE EN TELEFONÍA IP PARA EL TEATRO NACIONAL</t>
  </si>
  <si>
    <t>AVTEC SOCIEDAD ANONIMA</t>
  </si>
  <si>
    <t>0822022000900245</t>
  </si>
  <si>
    <t xml:space="preserve">	CONTRATACIÓN DE RENOVACIÓN Y ADQUISICIÓN DE SERVICIOS EN LA NUBE Y EL SOPORTE ASOCIADO POR DEMANDA</t>
  </si>
  <si>
    <t>CD-343-10-2022-10
CD-373-11-2022-05</t>
  </si>
  <si>
    <t>0822022000900246</t>
  </si>
  <si>
    <t>CONTRATACIÓN POR DEMANDA DE SERVICIOS EN LA NUBE DE SEGURIDAD INFORMÁTICA PARA EL TEATRO NACIONAL DE COSTA RICA</t>
  </si>
  <si>
    <t>CD-342-10-2022-10</t>
  </si>
  <si>
    <t>0822022000900247</t>
  </si>
  <si>
    <t xml:space="preserve">	CONTRATACIÓN POR DEMANDA DE SERVICIOS EN LA NUBE DE SEGURIDAD INFORMÁTICA PARA EL TEATRO NACIONAL DE COSTA RICA</t>
  </si>
  <si>
    <t>TECNOVA SERVICIOS INFORMATICOS SOCIEDAD ANONIMA</t>
  </si>
  <si>
    <t xml:space="preserve">CD-422-11-2022-05 </t>
  </si>
  <si>
    <t>0822022000900248</t>
  </si>
  <si>
    <t>CONTRATACIÓN DEL SERVICIO POR DEMANDA DE SOPORTE DEL SITIO WEB DEL TEATRO NACIONAL</t>
  </si>
  <si>
    <t xml:space="preserve">
CD-352-10-2022-05 </t>
  </si>
  <si>
    <t>0822022000900249</t>
  </si>
  <si>
    <t>CD-342-10-2022-10
CD-373-11-2022-05</t>
  </si>
  <si>
    <t>0822022000900250</t>
  </si>
  <si>
    <t xml:space="preserve">	2022CD-000128-0009900001</t>
  </si>
  <si>
    <t>CD-368-11-2022-20
 CD-339-10-2022-05
CD-391-11-2022-05</t>
  </si>
  <si>
    <t>0822022000900251</t>
  </si>
  <si>
    <t>SOLUCION DE ARCHIVADO DIGITAL EN CINTA PARA EL TEATRO NACIONAL DE COSTA RICA</t>
  </si>
  <si>
    <t xml:space="preserve"> CD-386-11-2022-40 </t>
  </si>
  <si>
    <t>0822022000900252</t>
  </si>
  <si>
    <t xml:space="preserve">	CONTRATACIÓN DE SERVICIO DE ANÁLISIS DE VULNERABILIDADES DE TECNOLOGÍA PARA EL TEATRO NACIONAL DE COSTA RICA</t>
  </si>
  <si>
    <t>CD-156-05-2022-05
CD-416-11-2022-05
CD-426-11-2022-15</t>
  </si>
  <si>
    <t>0822022000900253</t>
  </si>
  <si>
    <t>CD-415-11-2022-05
CD-425-11-2022-15
CD-432-11-2022-20</t>
  </si>
  <si>
    <t>0822022000900255</t>
  </si>
  <si>
    <t xml:space="preserve"> CD-101-03-2022-05</t>
  </si>
  <si>
    <t>0822022000900256</t>
  </si>
  <si>
    <t>2022CD-000127-0009900001</t>
  </si>
  <si>
    <t xml:space="preserve">CD-390-11-2022-40 
CD-429-11-2022-15 </t>
  </si>
  <si>
    <t>0822022000900258</t>
  </si>
  <si>
    <r>
      <t xml:space="preserve">CANCELADA
</t>
    </r>
    <r>
      <rPr>
        <sz val="9"/>
        <rFont val="Arial"/>
        <family val="2"/>
      </rPr>
      <t>SERVICIOS DE MANTENIMIENTO PREVENTIVO PARA LA OPERACIÓN DEL CENTRO DE DATOS</t>
    </r>
  </si>
  <si>
    <t xml:space="preserve">CD-389-11-2022-40 
CD-437-11-2022-40 </t>
  </si>
  <si>
    <t>0822022000900259</t>
  </si>
  <si>
    <t xml:space="preserve">	CONTRATACIÓN DEL SERVICIO DE SOPORTE EN INFRAESTRUCTURA DE REDES PARA EL TEATRO NACIONAL DE COSTA RICA</t>
  </si>
  <si>
    <t xml:space="preserve">INTERHAND SOCIEDAD ANONIMA	</t>
  </si>
  <si>
    <t>0822022000900260</t>
  </si>
  <si>
    <t>CD-413-11-2022-20</t>
  </si>
  <si>
    <t>0822022000900261</t>
  </si>
  <si>
    <t>COMPRA HERRAMIENTAS E INSTRUMENTOS PARA TRABAJOS DE MANTENIMIENTO DELDEPARTAMENTO DE CONSERVACIÓN DEL TEATRO NACIONAL DE COSTA RICA</t>
  </si>
  <si>
    <t>CD-418-11-2022-05
CD-431-11-2022-20</t>
  </si>
  <si>
    <t>0822022000900262</t>
  </si>
  <si>
    <t>ADQUISICIÓN DE SOFTWARE Y SOPORTE DE APLICACIONES PARA ESCENARIO PORDEMANDA PARA EL TEATRO NACIONAL</t>
  </si>
  <si>
    <t>CD-427-11-2022-15</t>
  </si>
  <si>
    <t>0822022000900263</t>
  </si>
  <si>
    <t>CD-421-11-2022-05</t>
  </si>
  <si>
    <t>0822022000900264</t>
  </si>
  <si>
    <t>CD-430-11-2022-15
CD-433-11-2022-20</t>
  </si>
  <si>
    <t>0822022000900265</t>
  </si>
  <si>
    <t>CD-424-11-2022-15</t>
  </si>
  <si>
    <t>0822022000900266</t>
  </si>
  <si>
    <t>CD-363-10-2022-15
CD-369-11-2022-20
CD-372-11-2022-20
CD-381-11-2022-15
CD-423-11-2022-05</t>
  </si>
  <si>
    <t>0822022000900267</t>
  </si>
  <si>
    <t>ADQUSICIÓN POR DEMANDA DE EQUIPO TECNICO PARA ESCENARIO DEL TNCR</t>
  </si>
  <si>
    <t>CD-352-10-2022-05</t>
  </si>
  <si>
    <t>0822022000900268</t>
  </si>
  <si>
    <t>CONTRATACION ESCASA CUANTIA COMPRA DE EQUIPO DE CÓMPUTO, HERRAMIENTAS Y
ACCESORIOS POR DEMANDA PARA EL TEATRO NACIONAL</t>
  </si>
  <si>
    <t xml:space="preserve">SISTEMAS DE COMPUTACION CONZULTEK DE CENTROAMERICA SOCIEDAD ANONIMA	</t>
  </si>
  <si>
    <t>CD-350-10-2022-05
CD-439-11-2022-10</t>
  </si>
  <si>
    <t>0822022000900269</t>
  </si>
  <si>
    <t>0822022000900270</t>
  </si>
  <si>
    <t>CD-364-10-2022-15
CD-379-11-2022-20</t>
  </si>
  <si>
    <t>0822022000900271</t>
  </si>
  <si>
    <t>CONTRATACIÓN ESCASA CUANTÍA COMPRA DE EQUIPO DE COMPUTO, HERRAMIENTAS Y ACCESORIOS POR DEMANDA PARA EL TEATRO NACIONAL</t>
  </si>
  <si>
    <t>CD-364-10-2022-15</t>
  </si>
  <si>
    <t>0822022000900272</t>
  </si>
  <si>
    <t>CD-359-10-2022-15
CD-428-11-2022-15</t>
  </si>
  <si>
    <t>0822022000900273</t>
  </si>
  <si>
    <t>CD-357-10-2022-05
CD-434-11-2022-05</t>
  </si>
  <si>
    <t>0822022000900274</t>
  </si>
  <si>
    <t>0822022000900275</t>
  </si>
  <si>
    <t>CD-348-10-2022-05</t>
  </si>
  <si>
    <t>0822022000900276</t>
  </si>
  <si>
    <t>CD-345-10-2022-05
CD-419-11-2022-05</t>
  </si>
  <si>
    <t>0822022000900277</t>
  </si>
  <si>
    <t xml:space="preserve">	2022CD-000046-0009900001</t>
  </si>
  <si>
    <t>CD-007-10-2022-20
CD-405-11-2022-20</t>
  </si>
  <si>
    <t>0822022000900278</t>
  </si>
  <si>
    <t xml:space="preserve">	2022CD-000132-0009900001</t>
  </si>
  <si>
    <t>0822022000900279</t>
  </si>
  <si>
    <t xml:space="preserve">	CONTRATACION ESCASA CUANTIA COMPRA DE EQUIPO DE CÓMPUTO, HERRAMIENTAS Y ACCESORIOS POR DEMANDA PARA EL TEATRO NACIONAL</t>
  </si>
  <si>
    <t xml:space="preserve">cD-352-10-2022-05 </t>
  </si>
  <si>
    <t>0822022000900280</t>
  </si>
  <si>
    <t>CONTRATACION ESCASA CUANTIA COMPRA DE EQUIPO DE CÓMPUTO, HERRAMIENTAS Y ACCESORIOS POR DEMANDA PARA EL TEATRO NACIONAL</t>
  </si>
  <si>
    <t>POWER SOLUTIONS SOCIEDAD ANONIMA</t>
  </si>
  <si>
    <t xml:space="preserve">	2022CD-000129-0009900001</t>
  </si>
  <si>
    <t>cD-356-10-2022-05
CD-361-10-2022-15</t>
  </si>
  <si>
    <t>0822022000900281</t>
  </si>
  <si>
    <t xml:space="preserve">	ADQUISICIÓN POR DEMANDA DE EQUIPO TÉCNICO PARA ESCENARIO DEL TNCR</t>
  </si>
  <si>
    <t>0822022000900282</t>
  </si>
  <si>
    <t>ADQUISICIÓN POR DEMANDA DE LICENCIAMIENTO PARA SERVIDORES DEL TEATRO NACIONAL DE COSTA RICA</t>
  </si>
  <si>
    <t>SISTEMAS DE COMPUTACION CONZULTEK DE CENTROAMERICA SOCIEDAD ANONIMA</t>
  </si>
  <si>
    <t xml:space="preserve">	2019CD-000094-0009900001</t>
  </si>
  <si>
    <t> CD-446-12-2022-20</t>
  </si>
  <si>
    <t>0822022000900283</t>
  </si>
  <si>
    <t xml:space="preserve"> CD-447-12-2022-20 </t>
  </si>
  <si>
    <t>0822022000900284</t>
  </si>
  <si>
    <t xml:space="preserve">	2020CD-000034-0009900001</t>
  </si>
  <si>
    <t>CD-450-12-2022-20</t>
  </si>
  <si>
    <t>0822022000900285</t>
  </si>
  <si>
    <t xml:space="preserve">CD-451-12-2022-40 </t>
  </si>
  <si>
    <t>0822022000900286</t>
  </si>
  <si>
    <t>ERRUÑO ESPRESSIVO LIMITADA</t>
  </si>
  <si>
    <t>Total colones</t>
  </si>
  <si>
    <t>Total dolares</t>
  </si>
  <si>
    <t>CONTROL ORDENES DE CONVENIO MARCO 2022</t>
  </si>
  <si>
    <t>Número procedimiento</t>
  </si>
  <si>
    <t>Monto + IVA</t>
  </si>
  <si>
    <t>Monto $</t>
  </si>
  <si>
    <t xml:space="preserve">	2018LN-000008-0009100001</t>
  </si>
  <si>
    <t>CD-020-01-2022-40</t>
  </si>
  <si>
    <t>LICITACIÓN DE CONVENIO MARCO SERVICIOS GENERALES DE LIMPIEZA</t>
  </si>
  <si>
    <t>MULTISERVICIOS ASIRA SOCIEDAD ANONIMA</t>
  </si>
  <si>
    <t>2018LN-000007-0009100001</t>
  </si>
  <si>
    <t>CD-024-01-2022-40</t>
  </si>
  <si>
    <t xml:space="preserve">0822022000900012
</t>
  </si>
  <si>
    <t>LICITACIÓN DE CONVENIO MARCO SERVICIOS DE SEGURIDAD Y VIGILANCIA FISICA</t>
  </si>
  <si>
    <t>GRUPO CHEVEZ ZAMORA SOCIEDAD ANONIMA</t>
  </si>
  <si>
    <t>2020LN-000003-0009100001</t>
  </si>
  <si>
    <t>CD-054-02-2022-20
CD-055-02-2022-20
CD-058-02-2022-20</t>
  </si>
  <si>
    <t>235000
11000
60000</t>
  </si>
  <si>
    <t xml:space="preserve">0822022000900027
</t>
  </si>
  <si>
    <t>LICITACIÓN DE CONVENIO MARCO ADQUISICIÓN DE MATERIALES DE CONSTRUCCIÓN, ELECTRICIDAD, FERRETERÍA Y HERRAMIENTAS, PARA LAS INSTITUCIONES PÚBLICAS QUE UTILIZAN EL SICOP</t>
  </si>
  <si>
    <t>INVERSIONES ZUCA SOCIEDAD ANONIMA</t>
  </si>
  <si>
    <t>235000
11000
6000</t>
  </si>
  <si>
    <t>0822022000900028</t>
  </si>
  <si>
    <t>CD-053-02-2022-20</t>
  </si>
  <si>
    <t>0822022000900033</t>
  </si>
  <si>
    <t xml:space="preserve">CD-096-03-2022-40 </t>
  </si>
  <si>
    <t>0822022000900037</t>
  </si>
  <si>
    <t>2018LN-000008-0009100001</t>
  </si>
  <si>
    <t>CD-095-03-2022-40</t>
  </si>
  <si>
    <t xml:space="preserve">0822022000900038
</t>
  </si>
  <si>
    <t>CD-107-03-2022-20</t>
  </si>
  <si>
    <t xml:space="preserve">0822022000900065
</t>
  </si>
  <si>
    <t>CONSORCIO FLOREX</t>
  </si>
  <si>
    <t xml:space="preserve">	2020LN-000009-0009100001</t>
  </si>
  <si>
    <t>CD-050-02-2022-05</t>
  </si>
  <si>
    <t xml:space="preserve">0822022000900088
</t>
  </si>
  <si>
    <t xml:space="preserve">	Convenio Marco para la Adquisición de Mobiliario de Oficina y Escolar</t>
  </si>
  <si>
    <t>MUEBLES METALICOS ALVARADO SOCIEDAD ANONIMA</t>
  </si>
  <si>
    <t>CD-160-05-2022-20</t>
  </si>
  <si>
    <t>0822022000900094</t>
  </si>
  <si>
    <t>2017LN-000005-0009100001</t>
  </si>
  <si>
    <t>CD-159-05-2022-20</t>
  </si>
  <si>
    <t xml:space="preserve">	0822022000900096</t>
  </si>
  <si>
    <t>Licitación pública: Convenio Marco para el suministro de útiles de oficina, para las Instituciones Públicas que utilizan el Sistema Integrado de Compras Públicas (SICOP).</t>
  </si>
  <si>
    <t>DISTRIBUIDORA RAMIREZ Y CASTILLO SOCIEDAD ANONIMA</t>
  </si>
  <si>
    <t xml:space="preserve">Estrella </t>
  </si>
  <si>
    <t>Se anula la Orden de Pedido, por rechazo del proveedor, ya que, no tenía el producto en stock.</t>
  </si>
  <si>
    <t>CD-174-06-2022-20</t>
  </si>
  <si>
    <t xml:space="preserve">	Licitación pública: Convenio Marco para el suministro de útiles de oficina, para las Instituciones Públicas que utilizan el Sistema Integrado de Compras Públicas (SICOP).</t>
  </si>
  <si>
    <t xml:space="preserve">FESA FORMAS EFICIENTES SOCIEDAD ANONIMA	</t>
  </si>
  <si>
    <t>0822022000900107</t>
  </si>
  <si>
    <t xml:space="preserve">CORPORACION CEK DE COSTA RICA SOCIEDAD ANONIMA	</t>
  </si>
  <si>
    <t>MERCADEO DE ARTICULOS DE CONSUMO SOCIEDAD ANONIMA</t>
  </si>
  <si>
    <t>Cancelada, no se incluyó compra en proyección</t>
  </si>
  <si>
    <t>Convenio</t>
  </si>
  <si>
    <t>Se anula la Orden de Pedido, se crea una nueva debido a la falta de productos en stock</t>
  </si>
  <si>
    <t xml:space="preserve">Convenio </t>
  </si>
  <si>
    <t>CD-180-06-2022-40</t>
  </si>
  <si>
    <t>0822022000900132</t>
  </si>
  <si>
    <t xml:space="preserve">	LICITACIÓN DE CONVENIO MARCO SERVICIOS GENERALES DE LIMPIEZA</t>
  </si>
  <si>
    <t xml:space="preserve">	2018LN-000007-0009100001</t>
  </si>
  <si>
    <t>CD-181-06-2022-40</t>
  </si>
  <si>
    <t>0822022000900157</t>
  </si>
  <si>
    <t>FLOREX PRODUCTOS DE LIMPIEZA SOCIEDAD ANONIMA</t>
  </si>
  <si>
    <t>CD-217-07-2022-05</t>
  </si>
  <si>
    <t>0822022000900159</t>
  </si>
  <si>
    <t>Licitación pública: Convenio Marco para el suministro de útiles de oficina, para las Instituciones Públicasque utilizan el Sistema Integrado de Compras Públicas (SICOP)</t>
  </si>
  <si>
    <t>JIMENEZ Y TANZI SOCIEDAD ANONIMA</t>
  </si>
  <si>
    <t>2017LN-000004-0009100001</t>
  </si>
  <si>
    <t>0822022000900160</t>
  </si>
  <si>
    <t>LICITACIÓN DE CONVENIO MARCO PARA LA ADQUISICIÓN DE SUMINISTROS DE PAPEL,CARTÓN Y LITOGRAFÍA PARA LAS INSTITUCIONES PÚBLICAS QUE UTILIZAN SICOP</t>
  </si>
  <si>
    <t>FESA FORMAS EFICIENTES SOCIEDAD ANONIMA</t>
  </si>
  <si>
    <t>0822022000900161</t>
  </si>
  <si>
    <t>0822022000900170</t>
  </si>
  <si>
    <t>CD-291-09-2022-40</t>
  </si>
  <si>
    <t>0822022000900178</t>
  </si>
  <si>
    <t>CD-290-09-2022-40</t>
  </si>
  <si>
    <t>0822022000900179</t>
  </si>
  <si>
    <t>CD-312-10-2022-20</t>
  </si>
  <si>
    <t>0822022000900196</t>
  </si>
  <si>
    <t>SUR QUIMICA, SOCIEDAD ANONIMA</t>
  </si>
  <si>
    <t xml:space="preserve">	2019LN-000005-0009100001</t>
  </si>
  <si>
    <t>CD-237-10-2022-20</t>
  </si>
  <si>
    <t>0822022000900199</t>
  </si>
  <si>
    <t>2020LN-000009-0009100001</t>
  </si>
  <si>
    <t>CD-330-10-2022-05</t>
  </si>
  <si>
    <t>0822022000900202</t>
  </si>
  <si>
    <t>Convenio Marco para la Adquisición de Mobiliario de Oficina y Escolar</t>
  </si>
  <si>
    <t>0822022000900208</t>
  </si>
  <si>
    <t>CD-407-11-2022-20</t>
  </si>
  <si>
    <t>CORPORACION CEK DE COSTA RICA SOCIEDAD ANONIMA</t>
  </si>
  <si>
    <t>2022LN-000003-0009100001</t>
  </si>
  <si>
    <t>CD-411-11-2022-20</t>
  </si>
  <si>
    <t>0822022000900240</t>
  </si>
  <si>
    <t>LICITACION DE CONVENIO MARCO ADQUISICION DE MATERIALES DE CONSTRUCCION, ELECTRICIDAD, FERRETERIA Y HERRAMIENTAS, PARA LAS INSTITUCIONES PÚBLICAS QUE UTILIZAN EL SICOP</t>
  </si>
  <si>
    <t xml:space="preserve">	2020LN-000003-0009100001</t>
  </si>
  <si>
    <t>CD-417-11-2022-05</t>
  </si>
  <si>
    <t xml:space="preserve">CD-436-11-2022-40
CD-420-11-2022-05 </t>
  </si>
  <si>
    <r>
      <t>Monto Total</t>
    </r>
    <r>
      <rPr>
        <b/>
        <u val="double"/>
        <sz val="16"/>
        <color rgb="FF0070C0"/>
        <rFont val="Century Gothic"/>
        <family val="2"/>
      </rPr>
      <t xml:space="preserve"> $</t>
    </r>
  </si>
  <si>
    <t>Alvaro Rodríguez</t>
  </si>
  <si>
    <t>Marinet Piedra</t>
  </si>
  <si>
    <t>CONTROL DE CONTRATOS (AMPLIACIONES Y contratos nuevos)</t>
  </si>
  <si>
    <t>AÑO 2022</t>
  </si>
  <si>
    <t>Teatro Nacional de Costa Rica</t>
  </si>
  <si>
    <t>Monto</t>
  </si>
  <si>
    <t>Monto (¢)</t>
  </si>
  <si>
    <t>Monto ($)</t>
  </si>
  <si>
    <t>SERVICIO DE REPRESENTACIÓN Y DIRECCIÓN ARTÍSTICA PARA EL MONTAJE VIOLETA AHORA
RESPIRA CON BRANQUIAS, POR ALLAN FABRICIO PEREZ ELIZONDO</t>
  </si>
  <si>
    <t>2021CD-000046-0009900001</t>
  </si>
  <si>
    <t>TN-PC-009-2021</t>
  </si>
  <si>
    <t>CD-013-01-2022-10</t>
  </si>
  <si>
    <t>Contrato adicional</t>
  </si>
  <si>
    <t>ALLAN FABRICIO PEREZ ELIZONDO</t>
  </si>
  <si>
    <t>0432021000900043-01</t>
  </si>
  <si>
    <t>CONTRATACIÓN DE SERVICIO DE DISEÑO Y CONFECCIÓN DE ESCENOGRAFÍA Y UTILERÍA
PARA EL ESPECTÁCULO VIOLETA RESPIRA CON BRANQUIAS PARA EL TEATRO NACIONAL DE
COSTA RICA</t>
  </si>
  <si>
    <t>2021CD-000047-0009900001</t>
  </si>
  <si>
    <t>PAOLA MARIELA RICHMOND VARGAS</t>
  </si>
  <si>
    <t>0432021000900046-01</t>
  </si>
  <si>
    <t>SERVICIO DE ACTUACION PARA EL ESPECTACULO VIOLETA RESPIRA CON BRANQUIAS”</t>
  </si>
  <si>
    <t>2021CD-000048-0009900001</t>
  </si>
  <si>
    <t>CARLOS EDUARDO VILLALOBOS VILLALOBOS</t>
  </si>
  <si>
    <t>0432021000900051-01</t>
  </si>
  <si>
    <t>0432021000900044-01</t>
  </si>
  <si>
    <t>CONTRATACIÓN DEL SERVICIO DE ASISTENTE DE DIRECCIÓN PARA EL ESPECTÁCULOVIOLETA RESPIRA CON BRANQUIAS</t>
  </si>
  <si>
    <t xml:space="preserve">2021CD-000052-0009900001
</t>
  </si>
  <si>
    <t>YINGRY MARIANA RODRIGUEZ JIMENEZ</t>
  </si>
  <si>
    <t>0432021000900052-01</t>
  </si>
  <si>
    <t>CONTRATACIÓN DEL SERVICIO DE DISEÑO, CONFECCION Y MANTENIMIENTO DEL VESTUARIO
PARA EL ESPECTACULO VIOLETA RESPIRA CON BRANQUIAS EN EL TNCR</t>
  </si>
  <si>
    <t>2021CD-000054-0009900001</t>
  </si>
  <si>
    <t>COOPERATIVA DE PRODUCCION DE EVENTOS ARTISTICOS, CULTURALES Y COMUNICACION
R.L.</t>
  </si>
  <si>
    <t>0432021000900056-01</t>
  </si>
  <si>
    <t>“CONTRATACIÓN DEL SERVICIO DE VIDEO MAPPING PARA EL ESPECTÁCULO VIOLETARESPIRA CON BRANQUIAS”</t>
  </si>
  <si>
    <t>2021CD-000055-0009900001</t>
  </si>
  <si>
    <t>0432021000900050-01</t>
  </si>
  <si>
    <t>“CONTRATACIÓN DEL SERVICIO DE DISEÑO Y MANTENIMIENTO DE PELUQUERÍA Y/OMAQUILLAJE PARA EL ESPECTACULO VIOLETA RESPIRA CON BRANQUIAS.”</t>
  </si>
  <si>
    <t>2021CD-000057-0009900001</t>
  </si>
  <si>
    <t>PRISCILLA MC GUINNESS GOEBEL</t>
  </si>
  <si>
    <t>0432021000900053-01</t>
  </si>
  <si>
    <t>CONTRATACIÓN DE SERVICIOS DE CONSTRUCCIÓN DE LA TRAMOYA METÁLICA EN EL TEATRO NACIONAL DE COSTA RICA</t>
  </si>
  <si>
    <t>2021LN-000001-0009900001</t>
  </si>
  <si>
    <t>TN-CO-016-2022</t>
  </si>
  <si>
    <t>CD-012-01-2022-20</t>
  </si>
  <si>
    <t>Modificación unilateral</t>
  </si>
  <si>
    <t>Consorcio IBSA-YERIL</t>
  </si>
  <si>
    <t>0432021000900055.</t>
  </si>
  <si>
    <t>CONTRATACIÓN DEL “SERVICIO DE MONITOREO, ANÁLISIS DE NOTICIAS E INFORMACIÓN PARA EL TEATRO NACIONAL DE COSTA RICA”</t>
  </si>
  <si>
    <t>TN-PC-180-2022 PROV</t>
  </si>
  <si>
    <t xml:space="preserve">CD-056-02-2022-10 </t>
  </si>
  <si>
    <t>Contrato Adicional</t>
  </si>
  <si>
    <t>₡1.864.500,00</t>
  </si>
  <si>
    <t>0432017000600017-01</t>
  </si>
  <si>
    <t>CONTRATACIÓN DE SERVICIOS PROFESIONALES DE DIBUJANTE ARQUITECTÓNICO PARA ELDEPARTAMENTO DE CONSERVACIÓN DEL TEATRO NACIONAL DE COSTA RICA</t>
  </si>
  <si>
    <t>TN-CO-143-2022</t>
  </si>
  <si>
    <t>CD-035-02-2022-20</t>
  </si>
  <si>
    <t>Disnery Vivian Mena Orozco</t>
  </si>
  <si>
    <t>0432022000900035-01</t>
  </si>
  <si>
    <t>“SERVICIOS DE AUDITORIA EXTERNA DE LOS ESTADOS FINANCIEROS DEL TEATRO NACIONAL DE COSTA RICA DEL AÑO 2020-2021, Y LA REVISIÓN Y DICTAMEN DE LA LIQUIDACIÓN PRESUPUESTARIA DE ESOS AÑOS”</t>
  </si>
  <si>
    <t xml:space="preserve">TN-ADM-234-2022 </t>
  </si>
  <si>
    <t>CD-274-08-2022-05</t>
  </si>
  <si>
    <t xml:space="preserve">	ABBQ CONSULTORES SOCIEDAD ANONIMA</t>
  </si>
  <si>
    <t>0432022000900017-01</t>
  </si>
  <si>
    <t>TNCR-DG-288-2022</t>
  </si>
  <si>
    <t>Direccion General</t>
  </si>
  <si>
    <t>0432021000900076-01</t>
  </si>
  <si>
    <t>SERVICIO DE MANTENIMIENTO PREVENTIVO Y CORRECTIVO DE VEHÍCULOS DEL TEATRO
NACIONAL</t>
  </si>
  <si>
    <t xml:space="preserve">TN-OS-368-2022 </t>
  </si>
  <si>
    <t>1.05.05</t>
  </si>
  <si>
    <t>¢1</t>
  </si>
  <si>
    <t>0432018000900056-01</t>
  </si>
  <si>
    <t>COMPRA DE RADIO PORTÁTIL PARA EL TEATRO NACIONAL DE COSTA RICA</t>
  </si>
  <si>
    <t xml:space="preserve">	2022CD-000033-0009900001</t>
  </si>
  <si>
    <t xml:space="preserve"> TN-OS-393-2022 </t>
  </si>
  <si>
    <t>CD-315-10-2022-40</t>
  </si>
  <si>
    <t>RADITEL SOCIEDAD ANONIMA</t>
  </si>
  <si>
    <t>0432022000900038-01</t>
  </si>
  <si>
    <t>TN-PC-447-2022</t>
  </si>
  <si>
    <t>CD-367-10-2022-10</t>
  </si>
  <si>
    <t>0432022000900051-01</t>
  </si>
  <si>
    <t>TN-ADM-336-2022</t>
  </si>
  <si>
    <t>1,07,02</t>
  </si>
  <si>
    <t>¢1.000.000,00</t>
  </si>
  <si>
    <t>0432021000900089-01</t>
  </si>
  <si>
    <t>TN-CO-252-2022</t>
  </si>
  <si>
    <t>CD-412-11-2022-20</t>
  </si>
  <si>
    <t>1.03.04</t>
  </si>
  <si>
    <t>No se continúa, el proveedor no contestó la solicitud de anuencia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</si>
</sst>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2">
    <numFmt numFmtId="164" formatCode="_(&quot;₡&quot;* #,##0.00_);_(&quot;₡&quot;* \(#,##0.00\);_(&quot;₡&quot;* &quot;-&quot;??_);_(@_)"/>
    <numFmt numFmtId="165" formatCode="_-[$₡-140A]* #,##0.00_ ;_-[$₡-140A]* \-#,##0.00\ ;_-[$₡-140A]* &quot;-&quot;??_ ;_-@_ "/>
    <numFmt numFmtId="166" formatCode="&quot;₡&quot;#,##0.00"/>
    <numFmt numFmtId="167" formatCode="[$$-540A]#,##0.00"/>
    <numFmt numFmtId="168" formatCode="_-[$₡-140A]* #,##0.00_-;\-[$₡-140A]* #,##0.00_-;_-[$₡-140A]* &quot;-&quot;??_-;_-@_-"/>
    <numFmt numFmtId="169" formatCode="_-[$$-409]* #,##0.00_ ;_-[$$-409]* \-#,##0.00\ ;_-[$$-409]* &quot;-&quot;??_ ;_-@_ "/>
    <numFmt numFmtId="170" formatCode="[$₡-140A]#,##0.00;[Red][$₡-140A]#,##0.00"/>
    <numFmt numFmtId="171" formatCode="[$$-540A]#,##0.00;[Red][$$-540A]#,##0.00"/>
    <numFmt numFmtId="172" formatCode="dd/mm/yyyy;@"/>
    <numFmt numFmtId="173" formatCode="_([$$-540A]* #,##0.00_);_([$$-540A]* \(#,##0.00\);_([$$-540A]* &quot;-&quot;??_);_(@_)"/>
    <numFmt numFmtId="174" formatCode="_-[$$-45C]* #,##0.00_-;\-[$$-45C]* #,##0.00_-;_-[$$-45C]* &quot;-&quot;??_-;_-@_-"/>
    <numFmt numFmtId="175" formatCode="[$₡-140A]#,##0.0;[Red][$₡-140A]#,##0.0"/>
  </numFmts>
  <fonts count="47">
    <font>
      <sz val="11"/>
      <color theme="1"/>
      <name val="Calibri"/>
      <family val="2"/>
      <scheme val="minor"/>
    </font>
    <font>
      <sz val="9"/>
      <color rgb="FF000000"/>
      <name val="Arial"/>
      <family val="2"/>
    </font>
    <font>
      <sz val="11"/>
      <color theme="1"/>
      <name val="Calibri"/>
      <family val="2"/>
      <scheme val="minor"/>
    </font>
    <font>
      <sz val="12"/>
      <color theme="1"/>
      <name val="Book Antiqua"/>
      <family val="1"/>
    </font>
    <font>
      <sz val="12"/>
      <name val="Book Antiqua"/>
      <family val="1"/>
    </font>
    <font>
      <sz val="11"/>
      <color rgb="FF006100"/>
      <name val="Calibri"/>
      <family val="2"/>
      <scheme val="minor"/>
    </font>
    <font>
      <sz val="12"/>
      <color theme="1"/>
      <name val="Calibri"/>
      <family val="2"/>
      <scheme val="minor"/>
    </font>
    <font>
      <b/>
      <u val="double"/>
      <sz val="11"/>
      <color rgb="FF0070C0"/>
      <name val="Century Gothic"/>
      <family val="2"/>
    </font>
    <font>
      <b/>
      <u val="double"/>
      <sz val="16"/>
      <color rgb="FF0070C0"/>
      <name val="Century Gothic"/>
      <family val="2"/>
    </font>
    <font>
      <b/>
      <sz val="12"/>
      <name val="Book Antiqua"/>
      <family val="1"/>
    </font>
    <font>
      <sz val="11"/>
      <name val="Book Antiqua"/>
      <family val="1"/>
    </font>
    <font>
      <sz val="10"/>
      <name val="Book Antiqua"/>
      <family val="1"/>
    </font>
    <font>
      <sz val="12"/>
      <name val="Arial"/>
      <family val="2"/>
    </font>
    <font>
      <sz val="9"/>
      <name val="Arial"/>
      <family val="2"/>
    </font>
    <font>
      <b/>
      <sz val="15"/>
      <color theme="3"/>
      <name val="Calibri"/>
      <family val="2"/>
      <scheme val="minor"/>
    </font>
    <font>
      <sz val="12"/>
      <color rgb="FF000000"/>
      <name val="Century Gothic"/>
      <family val="2"/>
    </font>
    <font>
      <sz val="14"/>
      <color rgb="FF000000"/>
      <name val="Century Gothic"/>
      <family val="2"/>
    </font>
    <font>
      <b/>
      <sz val="16"/>
      <color theme="6" tint="0.79998168889431442"/>
      <name val="Calibri"/>
      <family val="2"/>
      <scheme val="minor"/>
    </font>
    <font>
      <b/>
      <sz val="12"/>
      <color theme="5" tint="0.79998168889431442"/>
      <name val="Calibri"/>
      <family val="2"/>
      <scheme val="minor"/>
    </font>
    <font>
      <sz val="12"/>
      <color rgb="FFFF0000"/>
      <name val="Calibri"/>
      <family val="2"/>
      <scheme val="minor"/>
    </font>
    <font>
      <sz val="12"/>
      <name val="Century Gothic"/>
      <family val="2"/>
    </font>
    <font>
      <sz val="12"/>
      <color rgb="FF000000"/>
      <name val="Calibri"/>
      <family val="2"/>
      <scheme val="minor"/>
    </font>
    <font>
      <sz val="11"/>
      <color rgb="FF000000"/>
      <name val="Century Gothic"/>
      <family val="2"/>
    </font>
    <font>
      <sz val="12"/>
      <name val="Calibri"/>
      <family val="2"/>
      <scheme val="minor"/>
    </font>
    <font>
      <b/>
      <sz val="14"/>
      <color theme="3"/>
      <name val="Calibri"/>
      <family val="2"/>
      <scheme val="minor"/>
    </font>
    <font>
      <b/>
      <sz val="22"/>
      <color theme="1"/>
      <name val="Century Gothic"/>
      <family val="2"/>
    </font>
    <font>
      <b/>
      <sz val="20"/>
      <color theme="3" tint="-0.249977111117893"/>
      <name val="Century Gothic"/>
      <family val="2"/>
    </font>
    <font>
      <b/>
      <sz val="18"/>
      <color theme="6" tint="-0.499984740745262"/>
      <name val="Century Gothic"/>
      <family val="2"/>
    </font>
    <font>
      <b/>
      <sz val="11"/>
      <color theme="3"/>
      <name val="Century Gothic"/>
      <family val="2"/>
    </font>
    <font>
      <b/>
      <sz val="16"/>
      <color theme="1"/>
      <name val="Century Gothic"/>
      <family val="2"/>
    </font>
    <font>
      <sz val="24"/>
      <color theme="1"/>
      <name val="Stencil"/>
      <family val="5"/>
    </font>
    <font>
      <b/>
      <sz val="20"/>
      <color theme="3" tint="-0.249977111117893"/>
      <name val="Book Antiqua"/>
      <family val="1"/>
    </font>
    <font>
      <b/>
      <sz val="18"/>
      <color theme="6" tint="-0.499984740745262"/>
      <name val="Book Antiqua"/>
      <family val="1"/>
    </font>
    <font>
      <b/>
      <sz val="10"/>
      <color theme="5" tint="0.79998168889431442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2"/>
      <color rgb="FF000000"/>
      <name val="Century Gothic"/>
      <family val="2"/>
      <charset val="1"/>
    </font>
    <font>
      <b/>
      <sz val="12"/>
      <color rgb="FFFF0000"/>
      <name val="Century Gothic"/>
      <family val="2"/>
    </font>
    <font>
      <sz val="10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2"/>
      <color rgb="FFFF0000"/>
      <name val="Book Antiqua"/>
      <family val="1"/>
    </font>
    <font>
      <sz val="12"/>
      <color rgb="FF000000"/>
      <name val="Arial"/>
      <family val="2"/>
    </font>
    <font>
      <sz val="11"/>
      <color rgb="FF000000"/>
      <name val="Calibri"/>
      <family val="2"/>
    </font>
    <font>
      <b/>
      <sz val="11"/>
      <color theme="1"/>
      <name val="Calibri"/>
      <family val="2"/>
      <scheme val="minor"/>
    </font>
    <font>
      <sz val="10"/>
      <color theme="1"/>
      <name val="Verdana"/>
      <family val="2"/>
    </font>
    <font>
      <b/>
      <sz val="14"/>
      <color rgb="FF000000"/>
      <name val="Century Gothic"/>
      <family val="2"/>
    </font>
    <font>
      <sz val="9"/>
      <color rgb="FFFF0000"/>
      <name val="Arial"/>
      <family val="2"/>
    </font>
  </fonts>
  <fills count="1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C6EFCE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6" tint="-0.499984740745262"/>
        <bgColor indexed="64"/>
      </patternFill>
    </fill>
    <fill>
      <patternFill patternType="solid">
        <fgColor theme="5" tint="-0.49998474074526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D9E1F2"/>
        <bgColor indexed="64"/>
      </patternFill>
    </fill>
    <fill>
      <patternFill patternType="solid">
        <fgColor rgb="FFFFD966"/>
        <bgColor indexed="64"/>
      </patternFill>
    </fill>
    <fill>
      <patternFill patternType="solid">
        <fgColor rgb="FFF8CBAD"/>
        <bgColor indexed="64"/>
      </patternFill>
    </fill>
    <fill>
      <patternFill patternType="solid">
        <fgColor theme="7" tint="0.39997558519241921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 style="thick">
        <color theme="5" tint="0.59996337778862885"/>
      </left>
      <right style="thick">
        <color theme="5" tint="0.59996337778862885"/>
      </right>
      <top style="thick">
        <color theme="5" tint="0.59996337778862885"/>
      </top>
      <bottom style="thick">
        <color theme="5" tint="0.59996337778862885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ck">
        <color theme="4"/>
      </left>
      <right style="thick">
        <color theme="4"/>
      </right>
      <top style="thick">
        <color theme="4"/>
      </top>
      <bottom/>
      <diagonal/>
    </border>
    <border>
      <left style="thick">
        <color theme="5" tint="0.59996337778862885"/>
      </left>
      <right style="thick">
        <color theme="5" tint="0.59996337778862885"/>
      </right>
      <top style="thick">
        <color theme="5" tint="0.59996337778862885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4">
    <xf numFmtId="0" fontId="0" fillId="0" borderId="0"/>
    <xf numFmtId="164" fontId="2" fillId="0" borderId="0" applyFont="0" applyFill="0" applyBorder="0" applyAlignment="0" applyProtection="0"/>
    <xf numFmtId="0" fontId="5" fillId="3" borderId="0" applyNumberFormat="0" applyBorder="0" applyAlignment="0" applyProtection="0"/>
    <xf numFmtId="0" fontId="14" fillId="0" borderId="8" applyNumberFormat="0" applyFill="0" applyAlignment="0" applyProtection="0"/>
  </cellStyleXfs>
  <cellXfs count="258">
    <xf numFmtId="0" fontId="0" fillId="0" borderId="0" xfId="0"/>
    <xf numFmtId="165" fontId="0" fillId="0" borderId="0" xfId="0" applyNumberFormat="1"/>
    <xf numFmtId="4" fontId="0" fillId="0" borderId="0" xfId="0" applyNumberFormat="1"/>
    <xf numFmtId="166" fontId="0" fillId="0" borderId="0" xfId="0" applyNumberFormat="1"/>
    <xf numFmtId="0" fontId="1" fillId="0" borderId="0" xfId="0" applyFont="1"/>
    <xf numFmtId="49" fontId="0" fillId="0" borderId="0" xfId="0" applyNumberFormat="1"/>
    <xf numFmtId="49" fontId="3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14" fontId="3" fillId="0" borderId="1" xfId="0" applyNumberFormat="1" applyFont="1" applyBorder="1" applyAlignment="1">
      <alignment horizontal="center" vertical="center" wrapText="1"/>
    </xf>
    <xf numFmtId="0" fontId="0" fillId="0" borderId="1" xfId="0" applyBorder="1"/>
    <xf numFmtId="14" fontId="4" fillId="0" borderId="1" xfId="0" applyNumberFormat="1" applyFont="1" applyBorder="1" applyAlignment="1">
      <alignment horizontal="center" vertical="center" wrapText="1"/>
    </xf>
    <xf numFmtId="0" fontId="0" fillId="0" borderId="0" xfId="0" applyAlignment="1">
      <alignment wrapText="1"/>
    </xf>
    <xf numFmtId="14" fontId="3" fillId="0" borderId="1" xfId="0" applyNumberFormat="1" applyFont="1" applyBorder="1" applyAlignment="1">
      <alignment horizontal="left" vertical="center" wrapText="1"/>
    </xf>
    <xf numFmtId="14" fontId="4" fillId="0" borderId="1" xfId="0" applyNumberFormat="1" applyFont="1" applyBorder="1" applyAlignment="1">
      <alignment horizontal="center" vertical="center"/>
    </xf>
    <xf numFmtId="16" fontId="3" fillId="0" borderId="1" xfId="0" applyNumberFormat="1" applyFont="1" applyBorder="1" applyAlignment="1">
      <alignment horizontal="center" vertical="center"/>
    </xf>
    <xf numFmtId="14" fontId="6" fillId="0" borderId="1" xfId="0" applyNumberFormat="1" applyFont="1" applyBorder="1" applyAlignment="1">
      <alignment horizontal="center" vertical="center"/>
    </xf>
    <xf numFmtId="166" fontId="6" fillId="0" borderId="1" xfId="0" applyNumberFormat="1" applyFont="1" applyBorder="1" applyAlignment="1">
      <alignment horizontal="center" vertical="center"/>
    </xf>
    <xf numFmtId="16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14" fontId="9" fillId="0" borderId="1" xfId="0" applyNumberFormat="1" applyFont="1" applyBorder="1" applyAlignment="1">
      <alignment horizontal="center" vertical="center" wrapText="1"/>
    </xf>
    <xf numFmtId="49" fontId="4" fillId="0" borderId="1" xfId="0" applyNumberFormat="1" applyFont="1" applyBorder="1" applyAlignment="1">
      <alignment horizontal="center" vertical="center"/>
    </xf>
    <xf numFmtId="166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/>
    </xf>
    <xf numFmtId="16" fontId="4" fillId="0" borderId="1" xfId="0" applyNumberFormat="1" applyFont="1" applyBorder="1" applyAlignment="1">
      <alignment horizontal="center" vertical="center" wrapText="1"/>
    </xf>
    <xf numFmtId="14" fontId="4" fillId="0" borderId="1" xfId="0" applyNumberFormat="1" applyFont="1" applyBorder="1" applyAlignment="1">
      <alignment horizontal="left" vertical="center" wrapText="1"/>
    </xf>
    <xf numFmtId="166" fontId="4" fillId="0" borderId="1" xfId="0" applyNumberFormat="1" applyFont="1" applyBorder="1" applyAlignment="1">
      <alignment horizontal="center" vertical="center" wrapText="1"/>
    </xf>
    <xf numFmtId="49" fontId="4" fillId="0" borderId="1" xfId="0" applyNumberFormat="1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14" fontId="4" fillId="0" borderId="3" xfId="0" applyNumberFormat="1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166" fontId="6" fillId="0" borderId="3" xfId="0" applyNumberFormat="1" applyFont="1" applyBorder="1" applyAlignment="1">
      <alignment horizontal="center" vertical="center"/>
    </xf>
    <xf numFmtId="0" fontId="18" fillId="8" borderId="9" xfId="3" applyFont="1" applyFill="1" applyBorder="1" applyAlignment="1" applyProtection="1">
      <alignment horizontal="center" vertical="center" wrapText="1"/>
      <protection locked="0"/>
    </xf>
    <xf numFmtId="0" fontId="18" fillId="8" borderId="9" xfId="3" applyFont="1" applyFill="1" applyBorder="1" applyAlignment="1" applyProtection="1">
      <alignment horizontal="center" vertical="center" shrinkToFit="1"/>
      <protection locked="0"/>
    </xf>
    <xf numFmtId="165" fontId="18" fillId="8" borderId="9" xfId="3" applyNumberFormat="1" applyFont="1" applyFill="1" applyBorder="1" applyAlignment="1" applyProtection="1">
      <alignment horizontal="center" vertical="center" wrapText="1"/>
      <protection locked="0"/>
    </xf>
    <xf numFmtId="49" fontId="4" fillId="0" borderId="3" xfId="0" applyNumberFormat="1" applyFont="1" applyBorder="1" applyAlignment="1">
      <alignment horizontal="center" vertical="center"/>
    </xf>
    <xf numFmtId="0" fontId="16" fillId="0" borderId="0" xfId="0" applyFont="1" applyAlignment="1">
      <alignment horizontal="center" vertical="center"/>
    </xf>
    <xf numFmtId="49" fontId="6" fillId="0" borderId="2" xfId="0" applyNumberFormat="1" applyFont="1" applyBorder="1" applyAlignment="1">
      <alignment horizontal="center" vertical="center"/>
    </xf>
    <xf numFmtId="14" fontId="6" fillId="0" borderId="6" xfId="0" applyNumberFormat="1" applyFont="1" applyBorder="1" applyAlignment="1">
      <alignment horizontal="center" vertical="center"/>
    </xf>
    <xf numFmtId="166" fontId="6" fillId="0" borderId="1" xfId="0" applyNumberFormat="1" applyFont="1" applyBorder="1" applyAlignment="1">
      <alignment horizontal="center" vertical="center" wrapText="1"/>
    </xf>
    <xf numFmtId="49" fontId="6" fillId="0" borderId="2" xfId="0" applyNumberFormat="1" applyFont="1" applyBorder="1" applyAlignment="1">
      <alignment horizontal="center" vertical="center" wrapText="1"/>
    </xf>
    <xf numFmtId="166" fontId="6" fillId="0" borderId="10" xfId="0" applyNumberFormat="1" applyFont="1" applyBorder="1" applyAlignment="1">
      <alignment horizontal="center" vertical="center"/>
    </xf>
    <xf numFmtId="14" fontId="6" fillId="0" borderId="10" xfId="0" applyNumberFormat="1" applyFont="1" applyBorder="1" applyAlignment="1">
      <alignment horizontal="center" vertical="center"/>
    </xf>
    <xf numFmtId="166" fontId="6" fillId="0" borderId="2" xfId="0" applyNumberFormat="1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1" fontId="6" fillId="0" borderId="1" xfId="0" applyNumberFormat="1" applyFont="1" applyBorder="1" applyAlignment="1">
      <alignment horizontal="center" vertical="center" wrapText="1"/>
    </xf>
    <xf numFmtId="167" fontId="6" fillId="0" borderId="2" xfId="0" applyNumberFormat="1" applyFont="1" applyBorder="1" applyAlignment="1">
      <alignment horizontal="center" vertical="center"/>
    </xf>
    <xf numFmtId="1" fontId="6" fillId="0" borderId="13" xfId="0" applyNumberFormat="1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wrapText="1"/>
    </xf>
    <xf numFmtId="166" fontId="19" fillId="0" borderId="2" xfId="0" applyNumberFormat="1" applyFont="1" applyBorder="1" applyAlignment="1">
      <alignment horizontal="center" vertical="center"/>
    </xf>
    <xf numFmtId="166" fontId="6" fillId="0" borderId="10" xfId="0" applyNumberFormat="1" applyFont="1" applyBorder="1" applyAlignment="1">
      <alignment horizontal="center" vertical="center" wrapText="1"/>
    </xf>
    <xf numFmtId="167" fontId="23" fillId="0" borderId="3" xfId="0" applyNumberFormat="1" applyFont="1" applyBorder="1" applyAlignment="1">
      <alignment horizontal="right" vertical="center"/>
    </xf>
    <xf numFmtId="167" fontId="6" fillId="0" borderId="1" xfId="0" applyNumberFormat="1" applyFont="1" applyBorder="1" applyAlignment="1">
      <alignment horizontal="right" vertical="center"/>
    </xf>
    <xf numFmtId="167" fontId="6" fillId="0" borderId="0" xfId="0" applyNumberFormat="1" applyFont="1" applyAlignment="1">
      <alignment horizontal="right"/>
    </xf>
    <xf numFmtId="0" fontId="6" fillId="0" borderId="2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166" fontId="6" fillId="0" borderId="7" xfId="0" applyNumberFormat="1" applyFont="1" applyBorder="1" applyAlignment="1">
      <alignment horizontal="center" vertical="center"/>
    </xf>
    <xf numFmtId="1" fontId="6" fillId="0" borderId="14" xfId="0" applyNumberFormat="1" applyFont="1" applyBorder="1" applyAlignment="1">
      <alignment horizontal="center" vertical="center" wrapText="1"/>
    </xf>
    <xf numFmtId="14" fontId="15" fillId="0" borderId="1" xfId="0" applyNumberFormat="1" applyFont="1" applyBorder="1" applyAlignment="1">
      <alignment horizontal="center" vertical="center" wrapText="1"/>
    </xf>
    <xf numFmtId="166" fontId="15" fillId="0" borderId="1" xfId="0" applyNumberFormat="1" applyFont="1" applyBorder="1" applyAlignment="1">
      <alignment horizontal="center" vertical="center"/>
    </xf>
    <xf numFmtId="14" fontId="15" fillId="0" borderId="1" xfId="0" applyNumberFormat="1" applyFont="1" applyBorder="1" applyAlignment="1">
      <alignment horizontal="center" vertical="center"/>
    </xf>
    <xf numFmtId="0" fontId="15" fillId="0" borderId="1" xfId="0" applyFont="1" applyBorder="1" applyAlignment="1">
      <alignment horizontal="center" vertical="center"/>
    </xf>
    <xf numFmtId="1" fontId="15" fillId="0" borderId="1" xfId="0" applyNumberFormat="1" applyFont="1" applyBorder="1" applyAlignment="1">
      <alignment horizontal="center" vertical="center"/>
    </xf>
    <xf numFmtId="0" fontId="15" fillId="0" borderId="1" xfId="0" applyFont="1" applyBorder="1" applyAlignment="1">
      <alignment horizontal="center" vertical="center" wrapText="1"/>
    </xf>
    <xf numFmtId="49" fontId="15" fillId="0" borderId="1" xfId="0" applyNumberFormat="1" applyFont="1" applyBorder="1" applyAlignment="1">
      <alignment horizontal="center" vertical="center"/>
    </xf>
    <xf numFmtId="14" fontId="22" fillId="0" borderId="1" xfId="0" applyNumberFormat="1" applyFont="1" applyBorder="1" applyAlignment="1">
      <alignment horizontal="center" vertical="center" wrapText="1"/>
    </xf>
    <xf numFmtId="167" fontId="23" fillId="0" borderId="1" xfId="0" applyNumberFormat="1" applyFont="1" applyBorder="1" applyAlignment="1">
      <alignment horizontal="right" vertical="center"/>
    </xf>
    <xf numFmtId="167" fontId="23" fillId="0" borderId="1" xfId="0" applyNumberFormat="1" applyFont="1" applyBorder="1" applyAlignment="1">
      <alignment horizontal="right" vertical="center" wrapText="1"/>
    </xf>
    <xf numFmtId="166" fontId="4" fillId="10" borderId="1" xfId="0" applyNumberFormat="1" applyFont="1" applyFill="1" applyBorder="1" applyAlignment="1">
      <alignment horizontal="center" vertical="center"/>
    </xf>
    <xf numFmtId="14" fontId="4" fillId="10" borderId="1" xfId="0" applyNumberFormat="1" applyFont="1" applyFill="1" applyBorder="1" applyAlignment="1">
      <alignment horizontal="center" vertical="center"/>
    </xf>
    <xf numFmtId="0" fontId="15" fillId="10" borderId="1" xfId="0" applyFont="1" applyFill="1" applyBorder="1" applyAlignment="1">
      <alignment horizontal="center" vertical="center"/>
    </xf>
    <xf numFmtId="0" fontId="4" fillId="10" borderId="1" xfId="0" applyFont="1" applyFill="1" applyBorder="1" applyAlignment="1">
      <alignment horizontal="center" vertical="center" wrapText="1"/>
    </xf>
    <xf numFmtId="0" fontId="12" fillId="0" borderId="1" xfId="0" applyFont="1" applyBorder="1" applyAlignment="1">
      <alignment horizontal="left" vertical="center" wrapText="1"/>
    </xf>
    <xf numFmtId="14" fontId="3" fillId="0" borderId="0" xfId="0" applyNumberFormat="1" applyFont="1" applyAlignment="1">
      <alignment horizontal="center" vertical="center" wrapText="1"/>
    </xf>
    <xf numFmtId="0" fontId="27" fillId="5" borderId="1" xfId="0" applyFont="1" applyFill="1" applyBorder="1" applyAlignment="1" applyProtection="1">
      <alignment horizontal="center" vertical="center" shrinkToFit="1"/>
      <protection locked="0"/>
    </xf>
    <xf numFmtId="0" fontId="27" fillId="5" borderId="1" xfId="0" applyFont="1" applyFill="1" applyBorder="1" applyAlignment="1" applyProtection="1">
      <alignment horizontal="center" vertical="center" wrapText="1" shrinkToFit="1"/>
      <protection locked="0"/>
    </xf>
    <xf numFmtId="0" fontId="28" fillId="4" borderId="15" xfId="3" applyFont="1" applyFill="1" applyBorder="1" applyAlignment="1" applyProtection="1">
      <alignment horizontal="center" vertical="center" wrapText="1"/>
      <protection locked="0"/>
    </xf>
    <xf numFmtId="0" fontId="28" fillId="4" borderId="15" xfId="3" applyFont="1" applyFill="1" applyBorder="1" applyAlignment="1" applyProtection="1">
      <alignment horizontal="center" vertical="center" wrapText="1" shrinkToFit="1"/>
      <protection locked="0"/>
    </xf>
    <xf numFmtId="165" fontId="28" fillId="4" borderId="15" xfId="3" applyNumberFormat="1" applyFont="1" applyFill="1" applyBorder="1" applyAlignment="1" applyProtection="1">
      <alignment horizontal="center" vertical="center" wrapText="1"/>
      <protection locked="0"/>
    </xf>
    <xf numFmtId="165" fontId="27" fillId="5" borderId="1" xfId="0" applyNumberFormat="1" applyFont="1" applyFill="1" applyBorder="1" applyAlignment="1" applyProtection="1">
      <alignment horizontal="center" vertical="center" shrinkToFit="1"/>
      <protection locked="0"/>
    </xf>
    <xf numFmtId="166" fontId="27" fillId="5" borderId="1" xfId="0" applyNumberFormat="1" applyFont="1" applyFill="1" applyBorder="1" applyAlignment="1" applyProtection="1">
      <alignment horizontal="center" vertical="center" wrapText="1" shrinkToFit="1"/>
      <protection locked="0"/>
    </xf>
    <xf numFmtId="167" fontId="27" fillId="5" borderId="1" xfId="0" applyNumberFormat="1" applyFont="1" applyFill="1" applyBorder="1" applyAlignment="1" applyProtection="1">
      <alignment horizontal="center" vertical="center" wrapText="1" shrinkToFit="1"/>
      <protection locked="0"/>
    </xf>
    <xf numFmtId="49" fontId="27" fillId="5" borderId="1" xfId="0" applyNumberFormat="1" applyFont="1" applyFill="1" applyBorder="1" applyAlignment="1" applyProtection="1">
      <alignment horizontal="center" vertical="center" shrinkToFit="1"/>
      <protection locked="0"/>
    </xf>
    <xf numFmtId="0" fontId="33" fillId="8" borderId="9" xfId="3" applyFont="1" applyFill="1" applyBorder="1" applyAlignment="1" applyProtection="1">
      <alignment horizontal="center" vertical="center" wrapText="1" shrinkToFit="1"/>
      <protection locked="0"/>
    </xf>
    <xf numFmtId="0" fontId="18" fillId="8" borderId="16" xfId="3" applyFont="1" applyFill="1" applyBorder="1" applyAlignment="1" applyProtection="1">
      <alignment horizontal="center" vertical="center" wrapText="1"/>
      <protection locked="0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left" vertical="center"/>
    </xf>
    <xf numFmtId="0" fontId="20" fillId="12" borderId="1" xfId="0" applyFont="1" applyFill="1" applyBorder="1" applyAlignment="1">
      <alignment horizontal="center" vertical="center" wrapText="1"/>
    </xf>
    <xf numFmtId="0" fontId="20" fillId="13" borderId="1" xfId="0" applyFont="1" applyFill="1" applyBorder="1" applyAlignment="1">
      <alignment horizontal="center" vertical="center" wrapText="1"/>
    </xf>
    <xf numFmtId="166" fontId="21" fillId="0" borderId="1" xfId="0" applyNumberFormat="1" applyFont="1" applyBorder="1" applyAlignment="1">
      <alignment horizontal="center" vertical="center"/>
    </xf>
    <xf numFmtId="0" fontId="0" fillId="0" borderId="1" xfId="0" applyBorder="1" applyAlignment="1">
      <alignment horizontal="center" wrapText="1"/>
    </xf>
    <xf numFmtId="0" fontId="0" fillId="0" borderId="1" xfId="0" applyBorder="1" applyAlignment="1">
      <alignment vertical="center" wrapText="1"/>
    </xf>
    <xf numFmtId="0" fontId="0" fillId="0" borderId="10" xfId="0" applyBorder="1" applyAlignment="1">
      <alignment horizontal="left" vertical="center" indent="1"/>
    </xf>
    <xf numFmtId="0" fontId="0" fillId="0" borderId="1" xfId="0" applyBorder="1" applyAlignment="1">
      <alignment horizontal="center" vertical="center" wrapText="1" indent="1"/>
    </xf>
    <xf numFmtId="166" fontId="6" fillId="0" borderId="2" xfId="0" applyNumberFormat="1" applyFont="1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/>
    </xf>
    <xf numFmtId="49" fontId="21" fillId="0" borderId="2" xfId="0" applyNumberFormat="1" applyFont="1" applyBorder="1" applyAlignment="1">
      <alignment horizontal="center" vertical="center"/>
    </xf>
    <xf numFmtId="0" fontId="21" fillId="0" borderId="1" xfId="0" applyFont="1" applyBorder="1" applyAlignment="1">
      <alignment horizontal="center" vertical="center" wrapText="1"/>
    </xf>
    <xf numFmtId="14" fontId="21" fillId="0" borderId="6" xfId="0" applyNumberFormat="1" applyFont="1" applyBorder="1" applyAlignment="1">
      <alignment horizontal="center" vertical="center"/>
    </xf>
    <xf numFmtId="14" fontId="0" fillId="0" borderId="6" xfId="0" applyNumberFormat="1" applyBorder="1" applyAlignment="1">
      <alignment horizontal="center" vertical="center"/>
    </xf>
    <xf numFmtId="0" fontId="0" fillId="0" borderId="4" xfId="0" applyBorder="1" applyAlignment="1">
      <alignment horizontal="center" vertical="center" wrapText="1"/>
    </xf>
    <xf numFmtId="168" fontId="15" fillId="0" borderId="1" xfId="0" applyNumberFormat="1" applyFont="1" applyBorder="1" applyAlignment="1">
      <alignment horizontal="center" vertical="center"/>
    </xf>
    <xf numFmtId="16" fontId="22" fillId="0" borderId="1" xfId="0" applyNumberFormat="1" applyFont="1" applyBorder="1" applyAlignment="1">
      <alignment horizontal="center" vertical="center" wrapText="1"/>
    </xf>
    <xf numFmtId="0" fontId="37" fillId="0" borderId="1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" xfId="0" applyBorder="1" applyAlignment="1">
      <alignment horizontal="left" vertical="center" wrapText="1" indent="1"/>
    </xf>
    <xf numFmtId="0" fontId="0" fillId="0" borderId="1" xfId="0" applyBorder="1" applyAlignment="1">
      <alignment horizontal="left" vertical="center" indent="1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2" xfId="0" applyBorder="1" applyAlignment="1">
      <alignment horizontal="right" vertical="center" wrapText="1"/>
    </xf>
    <xf numFmtId="0" fontId="0" fillId="0" borderId="1" xfId="0" applyBorder="1" applyAlignment="1">
      <alignment horizontal="right" vertical="center"/>
    </xf>
    <xf numFmtId="0" fontId="38" fillId="0" borderId="1" xfId="0" applyFont="1" applyBorder="1" applyAlignment="1">
      <alignment horizontal="center" vertical="center" wrapText="1"/>
    </xf>
    <xf numFmtId="167" fontId="21" fillId="0" borderId="1" xfId="0" applyNumberFormat="1" applyFont="1" applyBorder="1" applyAlignment="1">
      <alignment horizontal="center" vertical="center"/>
    </xf>
    <xf numFmtId="169" fontId="21" fillId="0" borderId="1" xfId="0" applyNumberFormat="1" applyFont="1" applyBorder="1" applyAlignment="1">
      <alignment horizontal="center" vertical="center"/>
    </xf>
    <xf numFmtId="167" fontId="21" fillId="0" borderId="1" xfId="0" applyNumberFormat="1" applyFont="1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0" fillId="0" borderId="6" xfId="0" applyBorder="1" applyAlignment="1">
      <alignment horizontal="center" vertical="center" wrapText="1"/>
    </xf>
    <xf numFmtId="49" fontId="0" fillId="0" borderId="1" xfId="0" applyNumberFormat="1" applyBorder="1" applyAlignment="1">
      <alignment horizontal="center" vertical="center" wrapText="1"/>
    </xf>
    <xf numFmtId="49" fontId="0" fillId="0" borderId="1" xfId="0" applyNumberFormat="1" applyBorder="1" applyAlignment="1">
      <alignment horizontal="center" vertical="center" wrapText="1" indent="1"/>
    </xf>
    <xf numFmtId="49" fontId="0" fillId="0" borderId="0" xfId="0" applyNumberFormat="1" applyAlignment="1">
      <alignment horizontal="center" vertical="center" wrapText="1"/>
    </xf>
    <xf numFmtId="49" fontId="0" fillId="0" borderId="1" xfId="0" applyNumberFormat="1" applyBorder="1" applyAlignment="1">
      <alignment horizontal="center" vertical="center"/>
    </xf>
    <xf numFmtId="49" fontId="35" fillId="0" borderId="1" xfId="0" applyNumberFormat="1" applyFont="1" applyBorder="1" applyAlignment="1">
      <alignment horizontal="center" vertical="center" wrapText="1"/>
    </xf>
    <xf numFmtId="49" fontId="0" fillId="0" borderId="4" xfId="0" applyNumberFormat="1" applyBorder="1" applyAlignment="1">
      <alignment horizontal="center" vertical="center" wrapText="1"/>
    </xf>
    <xf numFmtId="49" fontId="0" fillId="0" borderId="10" xfId="0" applyNumberFormat="1" applyBorder="1" applyAlignment="1">
      <alignment horizontal="center" vertical="center" wrapText="1"/>
    </xf>
    <xf numFmtId="49" fontId="28" fillId="4" borderId="15" xfId="3" applyNumberFormat="1" applyFont="1" applyFill="1" applyBorder="1" applyAlignment="1" applyProtection="1">
      <alignment vertical="center" wrapText="1"/>
      <protection locked="0"/>
    </xf>
    <xf numFmtId="49" fontId="0" fillId="0" borderId="1" xfId="0" applyNumberFormat="1" applyBorder="1" applyAlignment="1">
      <alignment vertical="center" wrapText="1" indent="1"/>
    </xf>
    <xf numFmtId="49" fontId="35" fillId="0" borderId="1" xfId="0" applyNumberFormat="1" applyFont="1" applyBorder="1" applyAlignment="1">
      <alignment vertical="center" wrapText="1" indent="1"/>
    </xf>
    <xf numFmtId="49" fontId="0" fillId="0" borderId="0" xfId="0" applyNumberFormat="1" applyAlignment="1">
      <alignment vertical="center"/>
    </xf>
    <xf numFmtId="170" fontId="28" fillId="4" borderId="15" xfId="3" applyNumberFormat="1" applyFont="1" applyFill="1" applyBorder="1" applyAlignment="1" applyProtection="1">
      <alignment horizontal="center" vertical="center" wrapText="1" shrinkToFit="1"/>
      <protection locked="0"/>
    </xf>
    <xf numFmtId="170" fontId="0" fillId="0" borderId="1" xfId="0" applyNumberFormat="1" applyBorder="1" applyAlignment="1">
      <alignment horizontal="center" vertical="center"/>
    </xf>
    <xf numFmtId="170" fontId="0" fillId="0" borderId="1" xfId="0" applyNumberFormat="1" applyBorder="1" applyAlignment="1">
      <alignment vertical="center"/>
    </xf>
    <xf numFmtId="170" fontId="0" fillId="0" borderId="1" xfId="0" applyNumberFormat="1" applyBorder="1" applyAlignment="1">
      <alignment horizontal="center" vertical="center" wrapText="1"/>
    </xf>
    <xf numFmtId="170" fontId="0" fillId="0" borderId="0" xfId="0" applyNumberFormat="1"/>
    <xf numFmtId="171" fontId="28" fillId="4" borderId="15" xfId="3" applyNumberFormat="1" applyFont="1" applyFill="1" applyBorder="1" applyAlignment="1" applyProtection="1">
      <alignment horizontal="center" vertical="center" wrapText="1"/>
      <protection locked="0"/>
    </xf>
    <xf numFmtId="171" fontId="0" fillId="0" borderId="1" xfId="0" applyNumberFormat="1" applyBorder="1" applyAlignment="1">
      <alignment horizontal="center" vertical="center"/>
    </xf>
    <xf numFmtId="171" fontId="0" fillId="0" borderId="1" xfId="0" applyNumberFormat="1" applyBorder="1"/>
    <xf numFmtId="171" fontId="0" fillId="0" borderId="2" xfId="0" applyNumberFormat="1" applyBorder="1"/>
    <xf numFmtId="171" fontId="0" fillId="0" borderId="0" xfId="0" applyNumberFormat="1"/>
    <xf numFmtId="170" fontId="28" fillId="4" borderId="15" xfId="3" applyNumberFormat="1" applyFont="1" applyFill="1" applyBorder="1" applyAlignment="1" applyProtection="1">
      <alignment horizontal="center" vertical="center" wrapText="1"/>
      <protection locked="0"/>
    </xf>
    <xf numFmtId="14" fontId="28" fillId="4" borderId="15" xfId="3" applyNumberFormat="1" applyFont="1" applyFill="1" applyBorder="1" applyAlignment="1" applyProtection="1">
      <alignment horizontal="center" vertical="center" wrapText="1"/>
      <protection locked="0"/>
    </xf>
    <xf numFmtId="14" fontId="0" fillId="0" borderId="0" xfId="0" applyNumberFormat="1"/>
    <xf numFmtId="0" fontId="15" fillId="0" borderId="10" xfId="0" applyFont="1" applyBorder="1" applyAlignment="1">
      <alignment horizontal="center" vertical="center"/>
    </xf>
    <xf numFmtId="0" fontId="15" fillId="0" borderId="2" xfId="0" applyFont="1" applyBorder="1" applyAlignment="1">
      <alignment horizontal="center" vertical="center" wrapText="1"/>
    </xf>
    <xf numFmtId="14" fontId="4" fillId="0" borderId="6" xfId="0" applyNumberFormat="1" applyFont="1" applyBorder="1" applyAlignment="1">
      <alignment horizontal="center" vertical="center"/>
    </xf>
    <xf numFmtId="0" fontId="15" fillId="0" borderId="4" xfId="0" applyFont="1" applyBorder="1" applyAlignment="1">
      <alignment horizontal="center" vertical="center"/>
    </xf>
    <xf numFmtId="0" fontId="15" fillId="0" borderId="3" xfId="0" applyFont="1" applyBorder="1" applyAlignment="1">
      <alignment horizontal="center" vertical="center"/>
    </xf>
    <xf numFmtId="0" fontId="15" fillId="0" borderId="2" xfId="0" applyFont="1" applyBorder="1" applyAlignment="1">
      <alignment horizontal="center" vertical="center"/>
    </xf>
    <xf numFmtId="0" fontId="15" fillId="0" borderId="18" xfId="0" applyFont="1" applyBorder="1" applyAlignment="1">
      <alignment horizontal="center" vertical="center"/>
    </xf>
    <xf numFmtId="0" fontId="20" fillId="14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top" wrapText="1"/>
    </xf>
    <xf numFmtId="0" fontId="0" fillId="0" borderId="17" xfId="0" applyBorder="1" applyAlignment="1">
      <alignment horizontal="center" vertical="center"/>
    </xf>
    <xf numFmtId="172" fontId="27" fillId="5" borderId="1" xfId="0" applyNumberFormat="1" applyFont="1" applyFill="1" applyBorder="1" applyAlignment="1" applyProtection="1">
      <alignment horizontal="center" vertical="center" shrinkToFit="1"/>
      <protection locked="0"/>
    </xf>
    <xf numFmtId="172" fontId="15" fillId="0" borderId="1" xfId="0" applyNumberFormat="1" applyFont="1" applyBorder="1" applyAlignment="1">
      <alignment horizontal="center" vertical="center"/>
    </xf>
    <xf numFmtId="172" fontId="4" fillId="0" borderId="1" xfId="0" applyNumberFormat="1" applyFont="1" applyBorder="1" applyAlignment="1">
      <alignment horizontal="center" vertical="center"/>
    </xf>
    <xf numFmtId="172" fontId="4" fillId="0" borderId="1" xfId="0" applyNumberFormat="1" applyFont="1" applyBorder="1" applyAlignment="1">
      <alignment horizontal="center" vertical="center" wrapText="1"/>
    </xf>
    <xf numFmtId="172" fontId="9" fillId="0" borderId="1" xfId="0" applyNumberFormat="1" applyFont="1" applyBorder="1" applyAlignment="1">
      <alignment horizontal="center" vertical="center"/>
    </xf>
    <xf numFmtId="172" fontId="4" fillId="0" borderId="1" xfId="0" quotePrefix="1" applyNumberFormat="1" applyFont="1" applyBorder="1" applyAlignment="1">
      <alignment horizontal="center" vertical="center"/>
    </xf>
    <xf numFmtId="172" fontId="4" fillId="0" borderId="3" xfId="0" applyNumberFormat="1" applyFont="1" applyBorder="1" applyAlignment="1">
      <alignment horizontal="center" vertical="center" wrapText="1"/>
    </xf>
    <xf numFmtId="172" fontId="3" fillId="0" borderId="1" xfId="0" applyNumberFormat="1" applyFont="1" applyBorder="1" applyAlignment="1">
      <alignment horizontal="center" vertical="center" wrapText="1"/>
    </xf>
    <xf numFmtId="172" fontId="0" fillId="0" borderId="0" xfId="0" applyNumberFormat="1"/>
    <xf numFmtId="166" fontId="23" fillId="0" borderId="1" xfId="1" applyNumberFormat="1" applyFont="1" applyFill="1" applyBorder="1" applyAlignment="1">
      <alignment horizontal="center" vertical="center"/>
    </xf>
    <xf numFmtId="167" fontId="23" fillId="0" borderId="1" xfId="1" applyNumberFormat="1" applyFont="1" applyFill="1" applyBorder="1" applyAlignment="1">
      <alignment horizontal="center" vertical="center"/>
    </xf>
    <xf numFmtId="166" fontId="23" fillId="0" borderId="1" xfId="0" applyNumberFormat="1" applyFont="1" applyBorder="1" applyAlignment="1">
      <alignment horizontal="center" vertical="center"/>
    </xf>
    <xf numFmtId="167" fontId="23" fillId="0" borderId="1" xfId="0" applyNumberFormat="1" applyFont="1" applyBorder="1" applyAlignment="1">
      <alignment horizontal="center" vertical="center"/>
    </xf>
    <xf numFmtId="166" fontId="23" fillId="0" borderId="1" xfId="0" applyNumberFormat="1" applyFont="1" applyBorder="1" applyAlignment="1">
      <alignment horizontal="center" vertical="center" wrapText="1"/>
    </xf>
    <xf numFmtId="167" fontId="23" fillId="0" borderId="1" xfId="0" applyNumberFormat="1" applyFont="1" applyBorder="1" applyAlignment="1">
      <alignment horizontal="center" vertical="center" wrapText="1"/>
    </xf>
    <xf numFmtId="166" fontId="23" fillId="0" borderId="3" xfId="0" applyNumberFormat="1" applyFont="1" applyBorder="1" applyAlignment="1">
      <alignment horizontal="center" vertical="center"/>
    </xf>
    <xf numFmtId="167" fontId="23" fillId="0" borderId="3" xfId="0" applyNumberFormat="1" applyFont="1" applyBorder="1" applyAlignment="1">
      <alignment horizontal="center" vertical="center"/>
    </xf>
    <xf numFmtId="166" fontId="23" fillId="0" borderId="1" xfId="0" applyNumberFormat="1" applyFont="1" applyBorder="1" applyAlignment="1">
      <alignment horizontal="center" wrapText="1"/>
    </xf>
    <xf numFmtId="167" fontId="6" fillId="0" borderId="1" xfId="0" applyNumberFormat="1" applyFont="1" applyBorder="1" applyAlignment="1">
      <alignment horizontal="center" vertical="center"/>
    </xf>
    <xf numFmtId="166" fontId="6" fillId="0" borderId="0" xfId="0" applyNumberFormat="1" applyFont="1" applyAlignment="1">
      <alignment horizontal="center"/>
    </xf>
    <xf numFmtId="167" fontId="6" fillId="0" borderId="0" xfId="0" applyNumberFormat="1" applyFont="1" applyAlignment="1">
      <alignment horizontal="center"/>
    </xf>
    <xf numFmtId="0" fontId="32" fillId="6" borderId="1" xfId="0" applyFont="1" applyFill="1" applyBorder="1" applyAlignment="1" applyProtection="1">
      <alignment horizontal="center" vertical="center" shrinkToFit="1"/>
      <protection locked="0"/>
    </xf>
    <xf numFmtId="165" fontId="32" fillId="6" borderId="1" xfId="0" applyNumberFormat="1" applyFont="1" applyFill="1" applyBorder="1" applyAlignment="1" applyProtection="1">
      <alignment horizontal="center" vertical="center" shrinkToFit="1"/>
      <protection locked="0"/>
    </xf>
    <xf numFmtId="49" fontId="32" fillId="6" borderId="1" xfId="0" applyNumberFormat="1" applyFont="1" applyFill="1" applyBorder="1" applyAlignment="1" applyProtection="1">
      <alignment horizontal="center" vertical="center" shrinkToFit="1"/>
      <protection locked="0"/>
    </xf>
    <xf numFmtId="0" fontId="16" fillId="0" borderId="1" xfId="0" applyFont="1" applyBorder="1" applyAlignment="1">
      <alignment horizontal="center" vertical="center"/>
    </xf>
    <xf numFmtId="166" fontId="16" fillId="0" borderId="1" xfId="0" applyNumberFormat="1" applyFont="1" applyBorder="1" applyAlignment="1">
      <alignment horizontal="center" vertical="center"/>
    </xf>
    <xf numFmtId="166" fontId="16" fillId="0" borderId="1" xfId="0" applyNumberFormat="1" applyFont="1" applyBorder="1" applyAlignment="1">
      <alignment horizontal="center" vertical="center" wrapText="1"/>
    </xf>
    <xf numFmtId="167" fontId="16" fillId="0" borderId="1" xfId="0" applyNumberFormat="1" applyFont="1" applyBorder="1" applyAlignment="1">
      <alignment horizontal="center" vertical="center"/>
    </xf>
    <xf numFmtId="165" fontId="0" fillId="0" borderId="1" xfId="0" applyNumberFormat="1" applyBorder="1"/>
    <xf numFmtId="173" fontId="21" fillId="0" borderId="1" xfId="0" applyNumberFormat="1" applyFont="1" applyBorder="1" applyAlignment="1">
      <alignment horizontal="center" vertical="center"/>
    </xf>
    <xf numFmtId="173" fontId="6" fillId="0" borderId="2" xfId="0" applyNumberFormat="1" applyFont="1" applyBorder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171" fontId="0" fillId="0" borderId="1" xfId="0" applyNumberForma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15" fillId="0" borderId="19" xfId="0" applyFont="1" applyBorder="1" applyAlignment="1">
      <alignment horizontal="center" vertical="center"/>
    </xf>
    <xf numFmtId="0" fontId="20" fillId="15" borderId="1" xfId="0" applyFont="1" applyFill="1" applyBorder="1" applyAlignment="1">
      <alignment horizontal="center" vertical="center" wrapText="1"/>
    </xf>
    <xf numFmtId="14" fontId="0" fillId="0" borderId="1" xfId="0" applyNumberFormat="1" applyBorder="1" applyAlignment="1">
      <alignment vertical="center"/>
    </xf>
    <xf numFmtId="1" fontId="0" fillId="0" borderId="1" xfId="0" applyNumberFormat="1" applyBorder="1" applyAlignment="1">
      <alignment horizontal="center" vertical="center" wrapText="1"/>
    </xf>
    <xf numFmtId="175" fontId="0" fillId="0" borderId="1" xfId="0" applyNumberForma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170" fontId="34" fillId="0" borderId="1" xfId="1" applyNumberFormat="1" applyFont="1" applyBorder="1" applyAlignment="1">
      <alignment vertical="center"/>
    </xf>
    <xf numFmtId="14" fontId="10" fillId="0" borderId="1" xfId="0" applyNumberFormat="1" applyFont="1" applyBorder="1" applyAlignment="1">
      <alignment horizontal="center" vertical="center" wrapText="1"/>
    </xf>
    <xf numFmtId="166" fontId="3" fillId="0" borderId="1" xfId="0" applyNumberFormat="1" applyFont="1" applyBorder="1" applyAlignment="1">
      <alignment horizontal="center" vertical="center"/>
    </xf>
    <xf numFmtId="166" fontId="3" fillId="0" borderId="1" xfId="0" applyNumberFormat="1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4" fontId="0" fillId="0" borderId="1" xfId="0" applyNumberFormat="1" applyBorder="1" applyAlignment="1">
      <alignment horizontal="center" vertical="center"/>
    </xf>
    <xf numFmtId="49" fontId="6" fillId="0" borderId="1" xfId="0" applyNumberFormat="1" applyFont="1" applyBorder="1" applyAlignment="1">
      <alignment horizontal="center" vertical="center" wrapText="1"/>
    </xf>
    <xf numFmtId="0" fontId="22" fillId="0" borderId="1" xfId="0" applyFont="1" applyBorder="1" applyAlignment="1">
      <alignment horizontal="center" vertical="center" wrapText="1"/>
    </xf>
    <xf numFmtId="166" fontId="15" fillId="9" borderId="1" xfId="0" applyNumberFormat="1" applyFont="1" applyFill="1" applyBorder="1" applyAlignment="1">
      <alignment horizontal="center" vertical="center"/>
    </xf>
    <xf numFmtId="3" fontId="1" fillId="0" borderId="1" xfId="0" applyNumberFormat="1" applyFont="1" applyBorder="1" applyAlignment="1">
      <alignment horizontal="center" vertical="center" wrapText="1"/>
    </xf>
    <xf numFmtId="0" fontId="40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170" fontId="6" fillId="0" borderId="1" xfId="0" applyNumberFormat="1" applyFont="1" applyBorder="1" applyAlignment="1">
      <alignment horizontal="center" vertical="center"/>
    </xf>
    <xf numFmtId="49" fontId="6" fillId="0" borderId="1" xfId="0" applyNumberFormat="1" applyFont="1" applyBorder="1" applyAlignment="1">
      <alignment horizontal="center" vertical="center"/>
    </xf>
    <xf numFmtId="0" fontId="41" fillId="0" borderId="1" xfId="0" applyFont="1" applyBorder="1" applyAlignment="1">
      <alignment horizontal="center" vertical="center" wrapText="1"/>
    </xf>
    <xf numFmtId="171" fontId="6" fillId="0" borderId="1" xfId="0" applyNumberFormat="1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1" xfId="0" applyFont="1" applyBorder="1"/>
    <xf numFmtId="174" fontId="15" fillId="0" borderId="1" xfId="1" applyNumberFormat="1" applyFont="1" applyBorder="1" applyAlignment="1">
      <alignment horizontal="center" vertical="center"/>
    </xf>
    <xf numFmtId="167" fontId="4" fillId="0" borderId="1" xfId="1" applyNumberFormat="1" applyFont="1" applyFill="1" applyBorder="1" applyAlignment="1">
      <alignment horizontal="center" vertical="center"/>
    </xf>
    <xf numFmtId="167" fontId="4" fillId="0" borderId="1" xfId="0" applyNumberFormat="1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166" fontId="15" fillId="0" borderId="1" xfId="0" applyNumberFormat="1" applyFont="1" applyBorder="1" applyAlignment="1">
      <alignment horizontal="center" vertical="center" wrapText="1"/>
    </xf>
    <xf numFmtId="4" fontId="0" fillId="0" borderId="10" xfId="0" applyNumberFormat="1" applyBorder="1" applyAlignment="1">
      <alignment horizontal="center" vertical="center"/>
    </xf>
    <xf numFmtId="0" fontId="42" fillId="0" borderId="10" xfId="0" applyFont="1" applyBorder="1" applyAlignment="1">
      <alignment horizontal="center" vertical="center"/>
    </xf>
    <xf numFmtId="171" fontId="35" fillId="0" borderId="1" xfId="0" applyNumberFormat="1" applyFont="1" applyBorder="1" applyAlignment="1">
      <alignment horizontal="center" vertical="center"/>
    </xf>
    <xf numFmtId="0" fontId="44" fillId="0" borderId="0" xfId="0" applyFont="1" applyAlignment="1">
      <alignment horizontal="center" wrapText="1"/>
    </xf>
    <xf numFmtId="0" fontId="0" fillId="0" borderId="2" xfId="0" applyBorder="1" applyAlignment="1">
      <alignment wrapText="1"/>
    </xf>
    <xf numFmtId="49" fontId="0" fillId="0" borderId="6" xfId="0" applyNumberFormat="1" applyBorder="1"/>
    <xf numFmtId="168" fontId="24" fillId="0" borderId="20" xfId="0" applyNumberFormat="1" applyFont="1" applyBorder="1" applyAlignment="1">
      <alignment vertical="center"/>
    </xf>
    <xf numFmtId="174" fontId="24" fillId="0" borderId="20" xfId="0" applyNumberFormat="1" applyFont="1" applyBorder="1" applyAlignment="1">
      <alignment vertical="center"/>
    </xf>
    <xf numFmtId="49" fontId="43" fillId="0" borderId="0" xfId="0" applyNumberFormat="1" applyFont="1" applyAlignment="1">
      <alignment vertical="center"/>
    </xf>
    <xf numFmtId="174" fontId="43" fillId="0" borderId="1" xfId="0" applyNumberFormat="1" applyFont="1" applyBorder="1" applyAlignment="1">
      <alignment vertical="center"/>
    </xf>
    <xf numFmtId="166" fontId="45" fillId="0" borderId="21" xfId="0" applyNumberFormat="1" applyFont="1" applyBorder="1" applyAlignment="1">
      <alignment horizontal="center" vertical="center"/>
    </xf>
    <xf numFmtId="49" fontId="0" fillId="0" borderId="4" xfId="0" applyNumberFormat="1" applyBorder="1" applyAlignment="1">
      <alignment horizontal="center" vertical="center"/>
    </xf>
    <xf numFmtId="0" fontId="1" fillId="10" borderId="0" xfId="0" applyFont="1" applyFill="1" applyAlignment="1">
      <alignment horizontal="justify" vertical="center" wrapText="1"/>
    </xf>
    <xf numFmtId="0" fontId="1" fillId="10" borderId="1" xfId="0" applyFont="1" applyFill="1" applyBorder="1" applyAlignment="1">
      <alignment horizontal="justify" vertical="center" wrapText="1"/>
    </xf>
    <xf numFmtId="0" fontId="46" fillId="0" borderId="1" xfId="0" applyFont="1" applyBorder="1" applyAlignment="1">
      <alignment horizontal="center" vertical="center" wrapText="1"/>
    </xf>
    <xf numFmtId="170" fontId="35" fillId="0" borderId="1" xfId="0" applyNumberFormat="1" applyFont="1" applyBorder="1" applyAlignment="1">
      <alignment horizontal="center" vertical="center"/>
    </xf>
    <xf numFmtId="14" fontId="40" fillId="0" borderId="1" xfId="0" applyNumberFormat="1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0" fillId="0" borderId="22" xfId="0" applyBorder="1"/>
    <xf numFmtId="0" fontId="9" fillId="0" borderId="1" xfId="0" applyFont="1" applyBorder="1" applyAlignment="1">
      <alignment horizontal="center" vertical="center" wrapText="1"/>
    </xf>
    <xf numFmtId="166" fontId="15" fillId="0" borderId="23" xfId="0" applyNumberFormat="1" applyFont="1" applyBorder="1" applyAlignment="1">
      <alignment horizontal="center" vertical="center"/>
    </xf>
    <xf numFmtId="166" fontId="15" fillId="0" borderId="6" xfId="0" applyNumberFormat="1" applyFont="1" applyBorder="1" applyAlignment="1">
      <alignment horizontal="center" vertical="center"/>
    </xf>
    <xf numFmtId="174" fontId="45" fillId="0" borderId="24" xfId="0" applyNumberFormat="1" applyFont="1" applyBorder="1" applyAlignment="1">
      <alignment horizontal="center" vertical="center"/>
    </xf>
    <xf numFmtId="0" fontId="26" fillId="6" borderId="0" xfId="0" applyFont="1" applyFill="1" applyAlignment="1">
      <alignment horizontal="center" vertical="center" wrapText="1"/>
    </xf>
    <xf numFmtId="0" fontId="25" fillId="11" borderId="0" xfId="0" applyFont="1" applyFill="1" applyAlignment="1">
      <alignment horizontal="center" vertical="center"/>
    </xf>
    <xf numFmtId="166" fontId="23" fillId="0" borderId="2" xfId="0" applyNumberFormat="1" applyFont="1" applyBorder="1" applyAlignment="1">
      <alignment horizontal="center" vertical="center" wrapText="1"/>
    </xf>
    <xf numFmtId="166" fontId="23" fillId="0" borderId="6" xfId="0" applyNumberFormat="1" applyFont="1" applyBorder="1" applyAlignment="1">
      <alignment horizontal="center" vertical="center" wrapText="1"/>
    </xf>
    <xf numFmtId="0" fontId="29" fillId="11" borderId="8" xfId="0" applyFont="1" applyFill="1" applyBorder="1" applyAlignment="1">
      <alignment horizontal="center" vertical="center"/>
    </xf>
    <xf numFmtId="0" fontId="7" fillId="0" borderId="2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17" fillId="7" borderId="0" xfId="2" applyFont="1" applyFill="1" applyBorder="1" applyAlignment="1">
      <alignment horizontal="center" vertical="center" wrapText="1"/>
    </xf>
    <xf numFmtId="0" fontId="31" fillId="9" borderId="0" xfId="0" applyFont="1" applyFill="1" applyAlignment="1">
      <alignment horizontal="center" vertical="center" wrapText="1"/>
    </xf>
    <xf numFmtId="0" fontId="30" fillId="2" borderId="0" xfId="0" applyFont="1" applyFill="1" applyAlignment="1">
      <alignment horizontal="center"/>
    </xf>
  </cellXfs>
  <cellStyles count="4">
    <cellStyle name="Bueno" xfId="2" builtinId="26"/>
    <cellStyle name="Encabezado 1" xfId="3" builtinId="16"/>
    <cellStyle name="Moneda" xfId="1" builtinId="4"/>
    <cellStyle name="Normal" xfId="0" builtinId="0"/>
  </cellStyles>
  <dxfs count="200">
    <dxf>
      <font>
        <b/>
        <i val="0"/>
        <color theme="9"/>
      </font>
    </dxf>
    <dxf>
      <font>
        <b/>
        <i val="0"/>
        <color rgb="FFC00000"/>
      </font>
    </dxf>
    <dxf>
      <font>
        <b/>
        <i val="0"/>
        <color theme="9"/>
      </font>
    </dxf>
    <dxf>
      <font>
        <b/>
        <i val="0"/>
        <color rgb="FFC00000"/>
      </font>
    </dxf>
    <dxf>
      <font>
        <b/>
        <i val="0"/>
        <color theme="9"/>
      </font>
    </dxf>
    <dxf>
      <font>
        <b/>
        <i val="0"/>
        <color rgb="FFC00000"/>
      </font>
    </dxf>
    <dxf>
      <font>
        <b/>
        <i val="0"/>
        <color theme="9"/>
      </font>
    </dxf>
    <dxf>
      <font>
        <b/>
        <i val="0"/>
        <color rgb="FFC00000"/>
      </font>
    </dxf>
    <dxf>
      <font>
        <b/>
        <i val="0"/>
        <color theme="9"/>
      </font>
    </dxf>
    <dxf>
      <font>
        <b/>
        <i val="0"/>
        <color rgb="FFC00000"/>
      </font>
    </dxf>
    <dxf>
      <font>
        <b/>
        <i val="0"/>
        <color theme="9"/>
      </font>
    </dxf>
    <dxf>
      <font>
        <b/>
        <i val="0"/>
        <color rgb="FFC00000"/>
      </font>
    </dxf>
    <dxf>
      <font>
        <b/>
        <i val="0"/>
        <color theme="9"/>
      </font>
    </dxf>
    <dxf>
      <font>
        <b/>
        <i val="0"/>
        <color rgb="FFC00000"/>
      </font>
    </dxf>
    <dxf>
      <font>
        <b/>
        <i val="0"/>
        <color theme="9"/>
      </font>
    </dxf>
    <dxf>
      <font>
        <b/>
        <i val="0"/>
        <color rgb="FFC00000"/>
      </font>
    </dxf>
    <dxf>
      <font>
        <b/>
        <i val="0"/>
        <color theme="9"/>
      </font>
    </dxf>
    <dxf>
      <font>
        <b/>
        <i val="0"/>
        <color rgb="FFC00000"/>
      </font>
    </dxf>
    <dxf>
      <font>
        <b/>
        <i val="0"/>
        <color theme="9"/>
      </font>
    </dxf>
    <dxf>
      <font>
        <b/>
        <i val="0"/>
        <color rgb="FFC00000"/>
      </font>
    </dxf>
    <dxf>
      <font>
        <b/>
        <i val="0"/>
        <color theme="9"/>
      </font>
    </dxf>
    <dxf>
      <font>
        <b/>
        <i val="0"/>
        <color rgb="FFC00000"/>
      </font>
    </dxf>
    <dxf>
      <font>
        <b/>
        <i val="0"/>
        <color theme="9"/>
      </font>
    </dxf>
    <dxf>
      <font>
        <b/>
        <i val="0"/>
        <color rgb="FFC00000"/>
      </font>
    </dxf>
    <dxf>
      <font>
        <b/>
        <i val="0"/>
        <color theme="9"/>
      </font>
    </dxf>
    <dxf>
      <font>
        <b/>
        <i val="0"/>
        <color rgb="FFC00000"/>
      </font>
    </dxf>
    <dxf>
      <font>
        <b/>
        <i val="0"/>
        <color theme="9"/>
      </font>
    </dxf>
    <dxf>
      <font>
        <b/>
        <i val="0"/>
        <color rgb="FFC00000"/>
      </font>
    </dxf>
    <dxf>
      <font>
        <b/>
        <i val="0"/>
        <color theme="9"/>
      </font>
    </dxf>
    <dxf>
      <font>
        <b/>
        <i val="0"/>
        <color rgb="FFC00000"/>
      </font>
    </dxf>
    <dxf>
      <font>
        <b/>
        <i val="0"/>
        <color theme="9"/>
      </font>
    </dxf>
    <dxf>
      <font>
        <b/>
        <i val="0"/>
        <color rgb="FFC00000"/>
      </font>
    </dxf>
    <dxf>
      <font>
        <b/>
        <i val="0"/>
        <color theme="9"/>
      </font>
    </dxf>
    <dxf>
      <font>
        <b/>
        <i val="0"/>
        <color rgb="FFC00000"/>
      </font>
    </dxf>
    <dxf>
      <font>
        <b/>
        <i val="0"/>
        <color theme="9"/>
      </font>
    </dxf>
    <dxf>
      <font>
        <b/>
        <i val="0"/>
        <color rgb="FFC00000"/>
      </font>
    </dxf>
    <dxf>
      <font>
        <b/>
        <i val="0"/>
        <color theme="9"/>
      </font>
    </dxf>
    <dxf>
      <font>
        <b/>
        <i val="0"/>
        <color rgb="FFC00000"/>
      </font>
    </dxf>
    <dxf>
      <font>
        <b/>
        <i val="0"/>
        <color theme="9"/>
      </font>
    </dxf>
    <dxf>
      <font>
        <b/>
        <i val="0"/>
        <color rgb="FFC00000"/>
      </font>
    </dxf>
    <dxf>
      <font>
        <b/>
        <i val="0"/>
        <color theme="9"/>
      </font>
    </dxf>
    <dxf>
      <font>
        <b/>
        <i val="0"/>
        <color rgb="FFC00000"/>
      </font>
    </dxf>
    <dxf>
      <font>
        <b/>
        <i val="0"/>
        <color theme="9"/>
      </font>
    </dxf>
    <dxf>
      <font>
        <b/>
        <i val="0"/>
        <color rgb="FFC00000"/>
      </font>
    </dxf>
    <dxf>
      <font>
        <b/>
        <i val="0"/>
        <color theme="9"/>
      </font>
    </dxf>
    <dxf>
      <font>
        <b/>
        <i val="0"/>
        <color rgb="FFC00000"/>
      </font>
    </dxf>
    <dxf>
      <font>
        <b/>
        <i val="0"/>
        <color theme="9"/>
      </font>
    </dxf>
    <dxf>
      <font>
        <b/>
        <i val="0"/>
        <color rgb="FFC00000"/>
      </font>
    </dxf>
    <dxf>
      <font>
        <b/>
        <i val="0"/>
        <color theme="9"/>
      </font>
    </dxf>
    <dxf>
      <font>
        <b/>
        <i val="0"/>
        <color rgb="FFC00000"/>
      </font>
    </dxf>
    <dxf>
      <font>
        <b/>
        <i val="0"/>
        <color theme="9"/>
      </font>
    </dxf>
    <dxf>
      <font>
        <b/>
        <i val="0"/>
        <color rgb="FFC00000"/>
      </font>
    </dxf>
    <dxf>
      <font>
        <b/>
        <i val="0"/>
        <color theme="9"/>
      </font>
    </dxf>
    <dxf>
      <font>
        <b/>
        <i val="0"/>
        <color rgb="FFC00000"/>
      </font>
    </dxf>
    <dxf>
      <font>
        <b/>
        <i val="0"/>
        <color theme="9"/>
      </font>
    </dxf>
    <dxf>
      <font>
        <b/>
        <i val="0"/>
        <color rgb="FFC00000"/>
      </font>
    </dxf>
    <dxf>
      <font>
        <b/>
        <i val="0"/>
        <color theme="9"/>
      </font>
    </dxf>
    <dxf>
      <font>
        <b/>
        <i val="0"/>
        <color rgb="FFC00000"/>
      </font>
    </dxf>
    <dxf>
      <font>
        <b/>
        <i val="0"/>
        <color theme="9"/>
      </font>
    </dxf>
    <dxf>
      <font>
        <b/>
        <i val="0"/>
        <color rgb="FFC00000"/>
      </font>
    </dxf>
    <dxf>
      <font>
        <b/>
        <i val="0"/>
        <color theme="9"/>
      </font>
    </dxf>
    <dxf>
      <font>
        <b/>
        <i val="0"/>
        <color rgb="FFC00000"/>
      </font>
    </dxf>
    <dxf>
      <font>
        <b/>
        <i val="0"/>
        <color theme="9"/>
      </font>
    </dxf>
    <dxf>
      <font>
        <b/>
        <i val="0"/>
        <color rgb="FFC00000"/>
      </font>
    </dxf>
    <dxf>
      <font>
        <b/>
        <i val="0"/>
        <color theme="9"/>
      </font>
    </dxf>
    <dxf>
      <font>
        <b/>
        <i val="0"/>
        <color rgb="FFC00000"/>
      </font>
    </dxf>
    <dxf>
      <font>
        <b/>
        <i val="0"/>
        <color theme="9"/>
      </font>
    </dxf>
    <dxf>
      <font>
        <b/>
        <i val="0"/>
        <color rgb="FFC00000"/>
      </font>
    </dxf>
    <dxf>
      <font>
        <b/>
        <i val="0"/>
        <color theme="9"/>
      </font>
    </dxf>
    <dxf>
      <font>
        <b/>
        <i val="0"/>
        <color rgb="FFC00000"/>
      </font>
    </dxf>
    <dxf>
      <font>
        <b/>
        <i val="0"/>
        <color theme="9"/>
      </font>
    </dxf>
    <dxf>
      <font>
        <b/>
        <i val="0"/>
        <color rgb="FFC00000"/>
      </font>
    </dxf>
    <dxf>
      <font>
        <b/>
        <i val="0"/>
        <color theme="9"/>
      </font>
    </dxf>
    <dxf>
      <font>
        <b/>
        <i val="0"/>
        <color rgb="FFC00000"/>
      </font>
    </dxf>
    <dxf>
      <font>
        <b/>
        <i val="0"/>
        <color theme="9"/>
      </font>
    </dxf>
    <dxf>
      <font>
        <b/>
        <i val="0"/>
        <color rgb="FFC00000"/>
      </font>
    </dxf>
    <dxf>
      <font>
        <b/>
        <i val="0"/>
        <color theme="9"/>
      </font>
    </dxf>
    <dxf>
      <font>
        <b/>
        <i val="0"/>
        <color rgb="FFC00000"/>
      </font>
    </dxf>
    <dxf>
      <font>
        <b/>
        <i val="0"/>
        <color theme="9"/>
      </font>
    </dxf>
    <dxf>
      <font>
        <b/>
        <i val="0"/>
        <color rgb="FFC00000"/>
      </font>
    </dxf>
    <dxf>
      <font>
        <b/>
        <i val="0"/>
        <color theme="9"/>
      </font>
    </dxf>
    <dxf>
      <font>
        <b/>
        <i val="0"/>
        <color rgb="FFC00000"/>
      </font>
    </dxf>
    <dxf>
      <font>
        <b/>
        <i val="0"/>
        <color theme="9"/>
      </font>
    </dxf>
    <dxf>
      <font>
        <b/>
        <i val="0"/>
        <color rgb="FFC00000"/>
      </font>
    </dxf>
    <dxf>
      <font>
        <b/>
        <i val="0"/>
        <color theme="9"/>
      </font>
    </dxf>
    <dxf>
      <font>
        <b/>
        <i val="0"/>
        <color rgb="FFC00000"/>
      </font>
    </dxf>
    <dxf>
      <font>
        <b/>
        <i val="0"/>
        <color theme="9"/>
      </font>
    </dxf>
    <dxf>
      <font>
        <b/>
        <i val="0"/>
        <color rgb="FFC00000"/>
      </font>
    </dxf>
    <dxf>
      <font>
        <b/>
        <i val="0"/>
        <color theme="9"/>
      </font>
    </dxf>
    <dxf>
      <font>
        <b/>
        <i val="0"/>
        <color rgb="FFC00000"/>
      </font>
    </dxf>
    <dxf>
      <font>
        <b/>
        <i val="0"/>
        <color theme="9"/>
      </font>
    </dxf>
    <dxf>
      <font>
        <b/>
        <i val="0"/>
        <color rgb="FFC00000"/>
      </font>
    </dxf>
    <dxf>
      <font>
        <b/>
        <i val="0"/>
        <color theme="9"/>
      </font>
    </dxf>
    <dxf>
      <font>
        <b/>
        <i val="0"/>
        <color rgb="FFC00000"/>
      </font>
    </dxf>
    <dxf>
      <font>
        <b/>
        <i val="0"/>
        <color theme="9"/>
      </font>
    </dxf>
    <dxf>
      <font>
        <b/>
        <i val="0"/>
        <color rgb="FFC00000"/>
      </font>
    </dxf>
    <dxf>
      <font>
        <b/>
        <i val="0"/>
        <color theme="9"/>
      </font>
    </dxf>
    <dxf>
      <font>
        <b/>
        <i val="0"/>
        <color rgb="FFC00000"/>
      </font>
    </dxf>
    <dxf>
      <font>
        <b/>
        <i val="0"/>
        <color theme="9"/>
      </font>
    </dxf>
    <dxf>
      <font>
        <b/>
        <i val="0"/>
        <color rgb="FFC00000"/>
      </font>
    </dxf>
    <dxf>
      <font>
        <b/>
        <i val="0"/>
        <color theme="9"/>
      </font>
    </dxf>
    <dxf>
      <font>
        <b/>
        <i val="0"/>
        <color rgb="FFC00000"/>
      </font>
    </dxf>
    <dxf>
      <font>
        <b/>
        <i val="0"/>
        <color theme="9"/>
      </font>
    </dxf>
    <dxf>
      <font>
        <b/>
        <i val="0"/>
        <color rgb="FFC00000"/>
      </font>
    </dxf>
    <dxf>
      <font>
        <b/>
        <i val="0"/>
        <color theme="9"/>
      </font>
    </dxf>
    <dxf>
      <font>
        <b/>
        <i val="0"/>
        <color rgb="FFC00000"/>
      </font>
    </dxf>
    <dxf>
      <font>
        <b/>
        <i val="0"/>
        <color theme="9"/>
      </font>
    </dxf>
    <dxf>
      <font>
        <b/>
        <i val="0"/>
        <color rgb="FFC00000"/>
      </font>
    </dxf>
    <dxf>
      <font>
        <b/>
        <i val="0"/>
        <color theme="9"/>
      </font>
    </dxf>
    <dxf>
      <font>
        <b/>
        <i val="0"/>
        <color rgb="FFC00000"/>
      </font>
    </dxf>
    <dxf>
      <font>
        <b/>
        <i val="0"/>
        <color theme="9"/>
      </font>
    </dxf>
    <dxf>
      <font>
        <b/>
        <i val="0"/>
        <color rgb="FFC00000"/>
      </font>
    </dxf>
    <dxf>
      <font>
        <b/>
        <i val="0"/>
        <color theme="9"/>
      </font>
    </dxf>
    <dxf>
      <font>
        <b/>
        <i val="0"/>
        <color rgb="FFC00000"/>
      </font>
    </dxf>
    <dxf>
      <font>
        <b/>
        <i val="0"/>
        <color theme="9"/>
      </font>
    </dxf>
    <dxf>
      <font>
        <b/>
        <i val="0"/>
        <color rgb="FFC00000"/>
      </font>
    </dxf>
    <dxf>
      <font>
        <b/>
        <i val="0"/>
        <color theme="9"/>
      </font>
    </dxf>
    <dxf>
      <font>
        <b/>
        <i val="0"/>
        <color rgb="FFC00000"/>
      </font>
    </dxf>
    <dxf>
      <font>
        <b/>
        <i val="0"/>
        <color theme="9"/>
      </font>
    </dxf>
    <dxf>
      <font>
        <b/>
        <i val="0"/>
        <color rgb="FFC00000"/>
      </font>
    </dxf>
    <dxf>
      <font>
        <b/>
        <i val="0"/>
        <color theme="9"/>
      </font>
    </dxf>
    <dxf>
      <font>
        <b/>
        <i val="0"/>
        <color rgb="FFC00000"/>
      </font>
    </dxf>
    <dxf>
      <font>
        <b/>
        <i val="0"/>
        <color theme="9"/>
      </font>
    </dxf>
    <dxf>
      <font>
        <b/>
        <i val="0"/>
        <color rgb="FFC00000"/>
      </font>
    </dxf>
    <dxf>
      <font>
        <b/>
        <i val="0"/>
        <color theme="9"/>
      </font>
    </dxf>
    <dxf>
      <font>
        <b/>
        <i val="0"/>
        <color rgb="FFC00000"/>
      </font>
    </dxf>
    <dxf>
      <font>
        <b/>
        <i val="0"/>
        <color theme="9"/>
      </font>
    </dxf>
    <dxf>
      <font>
        <b/>
        <i val="0"/>
        <color rgb="FFC00000"/>
      </font>
    </dxf>
    <dxf>
      <font>
        <b/>
        <i val="0"/>
        <color theme="9"/>
      </font>
    </dxf>
    <dxf>
      <font>
        <b/>
        <i val="0"/>
        <color rgb="FFC00000"/>
      </font>
    </dxf>
    <dxf>
      <font>
        <b/>
        <i val="0"/>
        <color theme="9"/>
      </font>
    </dxf>
    <dxf>
      <font>
        <b/>
        <i val="0"/>
        <color rgb="FFC00000"/>
      </font>
    </dxf>
    <dxf>
      <font>
        <b/>
        <i val="0"/>
        <color theme="9"/>
      </font>
    </dxf>
    <dxf>
      <font>
        <b/>
        <i val="0"/>
        <color rgb="FFC00000"/>
      </font>
    </dxf>
    <dxf>
      <font>
        <b/>
        <i val="0"/>
        <color theme="9"/>
      </font>
    </dxf>
    <dxf>
      <font>
        <b/>
        <i val="0"/>
        <color rgb="FFC00000"/>
      </font>
    </dxf>
    <dxf>
      <font>
        <b/>
        <i val="0"/>
        <color theme="9"/>
      </font>
    </dxf>
    <dxf>
      <font>
        <b/>
        <i val="0"/>
        <color rgb="FFC00000"/>
      </font>
    </dxf>
    <dxf>
      <font>
        <b/>
        <i val="0"/>
        <color theme="9"/>
      </font>
    </dxf>
    <dxf>
      <font>
        <b/>
        <i val="0"/>
        <color rgb="FFC00000"/>
      </font>
    </dxf>
    <dxf>
      <font>
        <b/>
        <i val="0"/>
        <color theme="9"/>
      </font>
    </dxf>
    <dxf>
      <font>
        <b/>
        <i val="0"/>
        <color rgb="FFC00000"/>
      </font>
    </dxf>
    <dxf>
      <font>
        <b/>
        <i val="0"/>
        <color theme="9"/>
      </font>
    </dxf>
    <dxf>
      <font>
        <b/>
        <i val="0"/>
        <color rgb="FFC00000"/>
      </font>
    </dxf>
    <dxf>
      <font>
        <b/>
        <i val="0"/>
        <color theme="9"/>
      </font>
    </dxf>
    <dxf>
      <font>
        <b/>
        <i val="0"/>
        <color rgb="FFC00000"/>
      </font>
    </dxf>
    <dxf>
      <font>
        <b/>
        <i val="0"/>
        <color theme="9"/>
      </font>
    </dxf>
    <dxf>
      <font>
        <b/>
        <i val="0"/>
        <color rgb="FFC00000"/>
      </font>
    </dxf>
    <dxf>
      <font>
        <b/>
        <i val="0"/>
        <color theme="9"/>
      </font>
    </dxf>
    <dxf>
      <font>
        <b/>
        <i val="0"/>
        <color rgb="FFC00000"/>
      </font>
    </dxf>
    <dxf>
      <font>
        <b/>
        <i val="0"/>
        <color theme="9"/>
      </font>
    </dxf>
    <dxf>
      <font>
        <b/>
        <i val="0"/>
        <color rgb="FFC00000"/>
      </font>
    </dxf>
    <dxf>
      <font>
        <b/>
        <i val="0"/>
        <color theme="9"/>
      </font>
    </dxf>
    <dxf>
      <font>
        <b/>
        <i val="0"/>
        <color rgb="FFC00000"/>
      </font>
    </dxf>
    <dxf>
      <font>
        <b/>
        <i val="0"/>
        <color theme="9"/>
      </font>
    </dxf>
    <dxf>
      <font>
        <b/>
        <i val="0"/>
        <color rgb="FFC00000"/>
      </font>
    </dxf>
    <dxf>
      <font>
        <b/>
        <i val="0"/>
        <color theme="9"/>
      </font>
    </dxf>
    <dxf>
      <font>
        <b/>
        <i val="0"/>
        <color rgb="FFC00000"/>
      </font>
    </dxf>
    <dxf>
      <font>
        <b/>
        <i val="0"/>
        <color theme="9"/>
      </font>
    </dxf>
    <dxf>
      <font>
        <b/>
        <i val="0"/>
        <color rgb="FFC00000"/>
      </font>
    </dxf>
    <dxf>
      <font>
        <b/>
        <i val="0"/>
        <color theme="9"/>
      </font>
    </dxf>
    <dxf>
      <font>
        <b/>
        <i val="0"/>
        <color rgb="FFC00000"/>
      </font>
    </dxf>
    <dxf>
      <font>
        <b/>
        <i val="0"/>
        <color theme="9"/>
      </font>
    </dxf>
    <dxf>
      <font>
        <b/>
        <i val="0"/>
        <color rgb="FFC00000"/>
      </font>
    </dxf>
    <dxf>
      <font>
        <b/>
        <i val="0"/>
        <color theme="9"/>
      </font>
    </dxf>
    <dxf>
      <font>
        <b/>
        <i val="0"/>
        <color rgb="FFC00000"/>
      </font>
    </dxf>
    <dxf>
      <font>
        <b/>
        <i val="0"/>
        <color theme="9"/>
      </font>
    </dxf>
    <dxf>
      <font>
        <b/>
        <i val="0"/>
        <color rgb="FFC00000"/>
      </font>
    </dxf>
    <dxf>
      <font>
        <b/>
        <i val="0"/>
        <color theme="9"/>
      </font>
    </dxf>
    <dxf>
      <font>
        <b/>
        <i val="0"/>
        <color rgb="FFC00000"/>
      </font>
    </dxf>
    <dxf>
      <font>
        <b/>
        <i val="0"/>
        <color theme="9"/>
      </font>
    </dxf>
    <dxf>
      <font>
        <b/>
        <i val="0"/>
        <color rgb="FFC00000"/>
      </font>
    </dxf>
    <dxf>
      <font>
        <b/>
        <i val="0"/>
        <color theme="9"/>
      </font>
    </dxf>
    <dxf>
      <font>
        <b/>
        <i val="0"/>
        <color rgb="FFC00000"/>
      </font>
    </dxf>
    <dxf>
      <font>
        <b/>
        <i val="0"/>
        <color theme="9"/>
      </font>
    </dxf>
    <dxf>
      <font>
        <b/>
        <i val="0"/>
        <color rgb="FFC00000"/>
      </font>
    </dxf>
    <dxf>
      <font>
        <b/>
        <i val="0"/>
        <color theme="9"/>
      </font>
    </dxf>
    <dxf>
      <font>
        <b/>
        <i val="0"/>
        <color rgb="FFC00000"/>
      </font>
    </dxf>
    <dxf>
      <font>
        <b/>
        <i val="0"/>
        <color theme="9"/>
      </font>
    </dxf>
    <dxf>
      <font>
        <b/>
        <i val="0"/>
        <color rgb="FFC00000"/>
      </font>
    </dxf>
    <dxf>
      <font>
        <b/>
        <i val="0"/>
        <color theme="9"/>
      </font>
    </dxf>
    <dxf>
      <font>
        <b/>
        <i val="0"/>
        <color rgb="FFC00000"/>
      </font>
    </dxf>
    <dxf>
      <font>
        <b/>
        <i val="0"/>
        <color theme="9"/>
      </font>
    </dxf>
    <dxf>
      <font>
        <b/>
        <i val="0"/>
        <color rgb="FFC00000"/>
      </font>
    </dxf>
    <dxf>
      <font>
        <b/>
        <i val="0"/>
        <color theme="9"/>
      </font>
    </dxf>
    <dxf>
      <font>
        <b/>
        <i val="0"/>
        <color rgb="FFC00000"/>
      </font>
    </dxf>
    <dxf>
      <font>
        <b/>
        <i val="0"/>
        <color theme="9"/>
      </font>
    </dxf>
    <dxf>
      <font>
        <b/>
        <i val="0"/>
        <color rgb="FFC00000"/>
      </font>
    </dxf>
    <dxf>
      <font>
        <b/>
        <i val="0"/>
        <color theme="9"/>
      </font>
    </dxf>
    <dxf>
      <font>
        <b/>
        <i val="0"/>
        <color rgb="FFC00000"/>
      </font>
    </dxf>
    <dxf>
      <font>
        <b/>
        <i val="0"/>
        <color theme="9"/>
      </font>
    </dxf>
    <dxf>
      <font>
        <b/>
        <i val="0"/>
        <color rgb="FFC00000"/>
      </font>
    </dxf>
    <dxf>
      <font>
        <b/>
        <i val="0"/>
        <color theme="9"/>
      </font>
    </dxf>
    <dxf>
      <font>
        <b/>
        <i val="0"/>
        <color rgb="FFC00000"/>
      </font>
    </dxf>
    <dxf>
      <font>
        <b/>
        <i val="0"/>
        <color theme="9"/>
      </font>
    </dxf>
    <dxf>
      <font>
        <b/>
        <i val="0"/>
        <color rgb="FFC00000"/>
      </font>
    </dxf>
    <dxf>
      <font>
        <b/>
        <i val="0"/>
        <color theme="9"/>
      </font>
    </dxf>
    <dxf>
      <font>
        <b/>
        <i val="0"/>
        <color rgb="FFC00000"/>
      </font>
    </dxf>
    <dxf>
      <font>
        <b/>
        <i val="0"/>
        <color theme="9"/>
      </font>
    </dxf>
    <dxf>
      <font>
        <b/>
        <i val="0"/>
        <color rgb="FFC00000"/>
      </font>
    </dxf>
  </dxfs>
  <tableStyles count="0" defaultTableStyle="TableStyleMedium2" defaultPivotStyle="PivotStyleLight16"/>
  <colors>
    <mruColors>
      <color rgb="FFF00064"/>
      <color rgb="FFD14FAA"/>
      <color rgb="FFFF00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www.sicop.go.cr/moduloPcont/pcont/ctract/sc/CE_SCJ_GSQ002.jsp" TargetMode="External"/><Relationship Id="rId1" Type="http://schemas.openxmlformats.org/officeDocument/2006/relationships/hyperlink" Target="https://www.sicop.go.cr/moduloPcont/pcont/ctract/es/CE_CEJ_ESQ002.jsp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s://www.sicop.go.cr/moduloPcont/pcont/ctract/op/CE_OPJ_IOQ003.jsp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165"/>
  <sheetViews>
    <sheetView zoomScale="60" zoomScaleNormal="60" workbookViewId="0">
      <pane ySplit="3" topLeftCell="A33" activePane="bottomLeft" state="frozen"/>
      <selection pane="bottomLeft" activeCell="A34" sqref="A34"/>
    </sheetView>
  </sheetViews>
  <sheetFormatPr defaultColWidth="11.42578125" defaultRowHeight="15.75"/>
  <cols>
    <col min="1" max="1" width="55.42578125" customWidth="1"/>
    <col min="2" max="2" width="20.85546875" style="205" customWidth="1"/>
    <col min="3" max="3" width="15.42578125" style="1" customWidth="1"/>
    <col min="4" max="4" width="29.28515625" style="1" customWidth="1"/>
    <col min="5" max="5" width="26.7109375" customWidth="1"/>
    <col min="6" max="6" width="18.28515625" customWidth="1"/>
    <col min="7" max="7" width="22" customWidth="1"/>
    <col min="8" max="8" width="25.85546875" customWidth="1"/>
    <col min="9" max="9" width="24.140625" customWidth="1"/>
    <col min="10" max="10" width="37" bestFit="1" customWidth="1"/>
    <col min="11" max="11" width="22.140625" customWidth="1"/>
    <col min="12" max="12" width="32" customWidth="1"/>
    <col min="13" max="13" width="29.85546875" style="169" customWidth="1"/>
    <col min="14" max="14" width="32.7109375" style="53" customWidth="1"/>
    <col min="15" max="15" width="22.5703125" style="180" customWidth="1"/>
    <col min="16" max="16" width="21" style="181" customWidth="1"/>
    <col min="17" max="17" width="26.7109375" style="58" customWidth="1"/>
    <col min="18" max="18" width="37.5703125" style="5" customWidth="1"/>
    <col min="19" max="19" width="17.140625" customWidth="1"/>
    <col min="20" max="20" width="17.28515625" customWidth="1"/>
  </cols>
  <sheetData>
    <row r="1" spans="1:20" ht="50.25" customHeight="1">
      <c r="A1" s="249" t="s">
        <v>0</v>
      </c>
      <c r="B1" s="249"/>
      <c r="C1" s="249"/>
      <c r="D1" s="249"/>
      <c r="E1" s="249"/>
      <c r="F1" s="249"/>
      <c r="G1" s="249"/>
      <c r="H1" s="249"/>
      <c r="I1" s="249"/>
      <c r="J1" s="249"/>
      <c r="K1" s="249"/>
      <c r="L1" s="249"/>
      <c r="M1" s="249"/>
      <c r="N1" s="249"/>
      <c r="O1" s="249"/>
      <c r="P1" s="249"/>
      <c r="Q1" s="249"/>
      <c r="R1" s="249"/>
    </row>
    <row r="2" spans="1:20" ht="33.75" customHeight="1">
      <c r="A2" s="248" t="s">
        <v>1</v>
      </c>
      <c r="B2" s="248"/>
      <c r="C2" s="248"/>
      <c r="D2" s="248"/>
      <c r="E2" s="248"/>
      <c r="F2" s="248"/>
      <c r="G2" s="248"/>
      <c r="H2" s="248"/>
      <c r="I2" s="248"/>
      <c r="J2" s="248"/>
      <c r="K2" s="248"/>
      <c r="L2" s="248"/>
      <c r="M2" s="248"/>
      <c r="N2" s="248"/>
      <c r="O2" s="248"/>
      <c r="P2" s="248"/>
      <c r="Q2" s="248"/>
      <c r="R2" s="248"/>
    </row>
    <row r="3" spans="1:20" ht="44.25" customHeight="1">
      <c r="A3" s="79" t="s">
        <v>2</v>
      </c>
      <c r="B3" s="84" t="s">
        <v>3</v>
      </c>
      <c r="C3" s="79" t="s">
        <v>4</v>
      </c>
      <c r="D3" s="80" t="s">
        <v>5</v>
      </c>
      <c r="E3" s="79" t="s">
        <v>6</v>
      </c>
      <c r="F3" s="79" t="s">
        <v>7</v>
      </c>
      <c r="G3" s="79" t="s">
        <v>8</v>
      </c>
      <c r="H3" s="79" t="s">
        <v>9</v>
      </c>
      <c r="I3" s="79" t="s">
        <v>10</v>
      </c>
      <c r="J3" s="79" t="s">
        <v>11</v>
      </c>
      <c r="K3" s="79" t="s">
        <v>12</v>
      </c>
      <c r="L3" s="79" t="s">
        <v>13</v>
      </c>
      <c r="M3" s="161" t="s">
        <v>14</v>
      </c>
      <c r="N3" s="80" t="s">
        <v>15</v>
      </c>
      <c r="O3" s="85" t="s">
        <v>16</v>
      </c>
      <c r="P3" s="86" t="s">
        <v>17</v>
      </c>
      <c r="Q3" s="86" t="s">
        <v>18</v>
      </c>
      <c r="R3" s="87" t="s">
        <v>19</v>
      </c>
    </row>
    <row r="4" spans="1:20" ht="75" customHeight="1">
      <c r="A4" s="63" t="s">
        <v>20</v>
      </c>
      <c r="B4" s="64">
        <v>300000</v>
      </c>
      <c r="C4" s="65">
        <v>44588</v>
      </c>
      <c r="D4" s="66" t="s">
        <v>21</v>
      </c>
      <c r="E4" s="66" t="s">
        <v>22</v>
      </c>
      <c r="F4" s="66" t="s">
        <v>23</v>
      </c>
      <c r="G4" s="95" t="s">
        <v>24</v>
      </c>
      <c r="H4" s="67">
        <v>62022000600001</v>
      </c>
      <c r="I4" s="66" t="s">
        <v>25</v>
      </c>
      <c r="J4" s="66" t="s">
        <v>26</v>
      </c>
      <c r="K4" s="63">
        <v>44594</v>
      </c>
      <c r="L4" s="63" t="s">
        <v>27</v>
      </c>
      <c r="M4" s="162">
        <v>44601</v>
      </c>
      <c r="N4" s="68" t="s">
        <v>28</v>
      </c>
      <c r="O4" s="109">
        <v>30204.9</v>
      </c>
      <c r="P4" s="121"/>
      <c r="Q4" s="63" t="s">
        <v>29</v>
      </c>
      <c r="R4" s="66" t="s">
        <v>30</v>
      </c>
    </row>
    <row r="5" spans="1:20" ht="75" customHeight="1">
      <c r="A5" s="63" t="s">
        <v>31</v>
      </c>
      <c r="B5" s="64">
        <v>510014</v>
      </c>
      <c r="C5" s="65">
        <v>44589</v>
      </c>
      <c r="D5" s="66" t="s">
        <v>32</v>
      </c>
      <c r="E5" s="66" t="s">
        <v>33</v>
      </c>
      <c r="F5" s="68" t="s">
        <v>34</v>
      </c>
      <c r="G5" s="95" t="s">
        <v>24</v>
      </c>
      <c r="H5" s="67">
        <v>62022000400001</v>
      </c>
      <c r="I5" s="66" t="s">
        <v>35</v>
      </c>
      <c r="J5" s="66" t="s">
        <v>36</v>
      </c>
      <c r="K5" s="65">
        <v>44595</v>
      </c>
      <c r="L5" s="68" t="s">
        <v>27</v>
      </c>
      <c r="M5" s="162">
        <v>44601</v>
      </c>
      <c r="N5" s="68" t="s">
        <v>37</v>
      </c>
      <c r="O5" s="109">
        <f>325214+184797.94</f>
        <v>510011.94</v>
      </c>
      <c r="P5" s="121"/>
      <c r="Q5" s="63" t="s">
        <v>29</v>
      </c>
      <c r="R5" s="63" t="s">
        <v>38</v>
      </c>
      <c r="S5" s="2"/>
    </row>
    <row r="6" spans="1:20" ht="75" customHeight="1">
      <c r="A6" s="63" t="s">
        <v>39</v>
      </c>
      <c r="B6" s="64">
        <v>300000</v>
      </c>
      <c r="C6" s="65">
        <v>44599</v>
      </c>
      <c r="D6" s="66" t="s">
        <v>40</v>
      </c>
      <c r="E6" s="66" t="s">
        <v>41</v>
      </c>
      <c r="F6" s="66" t="s">
        <v>42</v>
      </c>
      <c r="G6" s="95" t="s">
        <v>24</v>
      </c>
      <c r="H6" s="67">
        <v>62022000600002</v>
      </c>
      <c r="I6" s="66" t="s">
        <v>25</v>
      </c>
      <c r="J6" s="66" t="s">
        <v>43</v>
      </c>
      <c r="K6" s="65">
        <v>44609</v>
      </c>
      <c r="L6" s="68" t="s">
        <v>27</v>
      </c>
      <c r="M6" s="162">
        <v>44617</v>
      </c>
      <c r="N6" s="68" t="s">
        <v>44</v>
      </c>
      <c r="O6" s="109">
        <v>146148.54999999999</v>
      </c>
      <c r="P6" s="121"/>
      <c r="Q6" s="63" t="s">
        <v>29</v>
      </c>
      <c r="R6" s="68" t="s">
        <v>45</v>
      </c>
      <c r="S6" s="3"/>
      <c r="T6" s="4"/>
    </row>
    <row r="7" spans="1:20" ht="85.5" customHeight="1">
      <c r="A7" s="63" t="s">
        <v>46</v>
      </c>
      <c r="B7" s="64">
        <v>2000000</v>
      </c>
      <c r="C7" s="65">
        <v>44601</v>
      </c>
      <c r="D7" s="66" t="s">
        <v>47</v>
      </c>
      <c r="E7" s="66" t="s">
        <v>48</v>
      </c>
      <c r="F7" s="66" t="s">
        <v>49</v>
      </c>
      <c r="G7" s="96" t="s">
        <v>50</v>
      </c>
      <c r="H7" s="67" t="s">
        <v>51</v>
      </c>
      <c r="I7" s="66" t="s">
        <v>25</v>
      </c>
      <c r="J7" s="66" t="s">
        <v>52</v>
      </c>
      <c r="K7" s="65">
        <v>44620</v>
      </c>
      <c r="L7" s="68" t="s">
        <v>27</v>
      </c>
      <c r="M7" s="162">
        <v>44629</v>
      </c>
      <c r="N7" s="68" t="s">
        <v>53</v>
      </c>
      <c r="O7" s="97"/>
      <c r="P7" s="121">
        <v>85.869</v>
      </c>
      <c r="Q7" s="63" t="s">
        <v>29</v>
      </c>
      <c r="R7" s="68" t="s">
        <v>54</v>
      </c>
    </row>
    <row r="8" spans="1:20" ht="93.75" customHeight="1">
      <c r="A8" s="63" t="s">
        <v>55</v>
      </c>
      <c r="B8" s="64">
        <v>1000000</v>
      </c>
      <c r="C8" s="65">
        <v>44601</v>
      </c>
      <c r="D8" s="66" t="s">
        <v>56</v>
      </c>
      <c r="E8" s="66" t="s">
        <v>57</v>
      </c>
      <c r="F8" s="66" t="s">
        <v>58</v>
      </c>
      <c r="G8" s="96" t="s">
        <v>50</v>
      </c>
      <c r="H8" s="67" t="s">
        <v>59</v>
      </c>
      <c r="I8" s="66" t="s">
        <v>25</v>
      </c>
      <c r="J8" s="66" t="s">
        <v>60</v>
      </c>
      <c r="K8" s="65">
        <v>44623</v>
      </c>
      <c r="L8" s="65" t="s">
        <v>27</v>
      </c>
      <c r="M8" s="162">
        <v>44642</v>
      </c>
      <c r="N8" s="68" t="s">
        <v>61</v>
      </c>
      <c r="O8" s="109">
        <f>1900+2502</f>
        <v>4402</v>
      </c>
      <c r="P8" s="121">
        <v>20.04</v>
      </c>
      <c r="Q8" s="63" t="s">
        <v>29</v>
      </c>
      <c r="R8" s="68" t="s">
        <v>62</v>
      </c>
      <c r="S8" s="2"/>
    </row>
    <row r="9" spans="1:20" ht="75" customHeight="1">
      <c r="A9" s="63" t="s">
        <v>63</v>
      </c>
      <c r="B9" s="64">
        <v>452000</v>
      </c>
      <c r="C9" s="65">
        <v>44601</v>
      </c>
      <c r="D9" s="66" t="s">
        <v>64</v>
      </c>
      <c r="E9" s="68" t="s">
        <v>65</v>
      </c>
      <c r="F9" s="66" t="s">
        <v>66</v>
      </c>
      <c r="G9" s="95" t="s">
        <v>24</v>
      </c>
      <c r="H9" s="67" t="s">
        <v>67</v>
      </c>
      <c r="I9" s="66" t="s">
        <v>25</v>
      </c>
      <c r="J9" s="66" t="s">
        <v>68</v>
      </c>
      <c r="K9" s="63">
        <v>44610</v>
      </c>
      <c r="L9" s="68" t="s">
        <v>27</v>
      </c>
      <c r="M9" s="162">
        <v>44614</v>
      </c>
      <c r="N9" s="68" t="s">
        <v>69</v>
      </c>
      <c r="O9" s="109">
        <v>452000</v>
      </c>
      <c r="P9" s="121"/>
      <c r="Q9" s="63" t="s">
        <v>29</v>
      </c>
      <c r="R9" s="66" t="s">
        <v>70</v>
      </c>
    </row>
    <row r="10" spans="1:20" ht="69">
      <c r="A10" s="63" t="s">
        <v>71</v>
      </c>
      <c r="B10" s="209">
        <v>36600000</v>
      </c>
      <c r="C10" s="65">
        <v>44617</v>
      </c>
      <c r="D10" s="66" t="s">
        <v>72</v>
      </c>
      <c r="E10" s="68" t="s">
        <v>73</v>
      </c>
      <c r="F10" s="66" t="s">
        <v>74</v>
      </c>
      <c r="G10" s="96" t="s">
        <v>50</v>
      </c>
      <c r="H10" s="67" t="s">
        <v>75</v>
      </c>
      <c r="I10" s="68" t="s">
        <v>76</v>
      </c>
      <c r="J10" s="66" t="s">
        <v>77</v>
      </c>
      <c r="K10" s="63">
        <v>44621</v>
      </c>
      <c r="L10" s="68" t="s">
        <v>27</v>
      </c>
      <c r="M10" s="162">
        <v>44622</v>
      </c>
      <c r="N10" s="68" t="s">
        <v>78</v>
      </c>
      <c r="O10" s="109">
        <v>36600000</v>
      </c>
      <c r="P10" s="121"/>
      <c r="Q10" s="63" t="s">
        <v>29</v>
      </c>
      <c r="R10" s="66" t="s">
        <v>79</v>
      </c>
    </row>
    <row r="11" spans="1:20" ht="75" customHeight="1">
      <c r="A11" s="63" t="s">
        <v>80</v>
      </c>
      <c r="B11" s="64">
        <v>4500000</v>
      </c>
      <c r="C11" s="65">
        <v>44617</v>
      </c>
      <c r="D11" s="66" t="s">
        <v>81</v>
      </c>
      <c r="E11" s="66" t="s">
        <v>82</v>
      </c>
      <c r="F11" s="66" t="s">
        <v>83</v>
      </c>
      <c r="G11" s="95" t="s">
        <v>24</v>
      </c>
      <c r="H11" s="67" t="s">
        <v>84</v>
      </c>
      <c r="I11" s="66" t="s">
        <v>35</v>
      </c>
      <c r="J11" s="66" t="s">
        <v>85</v>
      </c>
      <c r="K11" s="63">
        <v>44627</v>
      </c>
      <c r="L11" s="68" t="s">
        <v>27</v>
      </c>
      <c r="M11" s="162">
        <v>44635</v>
      </c>
      <c r="N11" s="68" t="s">
        <v>86</v>
      </c>
      <c r="O11" s="109"/>
      <c r="P11" s="121">
        <v>4633</v>
      </c>
      <c r="Q11" s="63" t="s">
        <v>87</v>
      </c>
      <c r="R11" s="66" t="s">
        <v>88</v>
      </c>
    </row>
    <row r="12" spans="1:20" ht="75" customHeight="1">
      <c r="A12" s="63" t="s">
        <v>89</v>
      </c>
      <c r="B12" s="64" t="s">
        <v>90</v>
      </c>
      <c r="C12" s="65">
        <v>44620</v>
      </c>
      <c r="D12" s="66" t="s">
        <v>91</v>
      </c>
      <c r="E12" s="68" t="s">
        <v>92</v>
      </c>
      <c r="F12" s="66" t="s">
        <v>66</v>
      </c>
      <c r="G12" s="96" t="s">
        <v>50</v>
      </c>
      <c r="H12" s="67" t="s">
        <v>93</v>
      </c>
      <c r="I12" s="68" t="s">
        <v>25</v>
      </c>
      <c r="J12" s="66" t="s">
        <v>94</v>
      </c>
      <c r="K12" s="63">
        <v>44634</v>
      </c>
      <c r="L12" s="68" t="s">
        <v>27</v>
      </c>
      <c r="M12" s="162">
        <v>44651</v>
      </c>
      <c r="N12" s="68" t="s">
        <v>95</v>
      </c>
      <c r="O12" s="109"/>
      <c r="P12" s="122">
        <v>1158.25</v>
      </c>
      <c r="Q12" s="63" t="s">
        <v>29</v>
      </c>
      <c r="R12" s="68" t="s">
        <v>96</v>
      </c>
    </row>
    <row r="13" spans="1:20" ht="87" customHeight="1">
      <c r="A13" s="63" t="s">
        <v>97</v>
      </c>
      <c r="B13" s="64" t="s">
        <v>98</v>
      </c>
      <c r="C13" s="65">
        <v>44620</v>
      </c>
      <c r="D13" s="66" t="s">
        <v>99</v>
      </c>
      <c r="E13" s="68" t="s">
        <v>100</v>
      </c>
      <c r="F13" s="66" t="s">
        <v>101</v>
      </c>
      <c r="G13" s="96" t="s">
        <v>50</v>
      </c>
      <c r="H13" s="67" t="s">
        <v>102</v>
      </c>
      <c r="I13" s="68" t="s">
        <v>25</v>
      </c>
      <c r="J13" s="66" t="s">
        <v>103</v>
      </c>
      <c r="K13" s="63">
        <v>44631</v>
      </c>
      <c r="L13" s="68" t="s">
        <v>27</v>
      </c>
      <c r="M13" s="162">
        <v>44641</v>
      </c>
      <c r="N13" s="63" t="s">
        <v>104</v>
      </c>
      <c r="O13" s="109">
        <v>74363.808000000005</v>
      </c>
      <c r="P13" s="121"/>
      <c r="Q13" s="63" t="s">
        <v>29</v>
      </c>
      <c r="R13" s="66" t="s">
        <v>105</v>
      </c>
    </row>
    <row r="14" spans="1:20" ht="87" customHeight="1">
      <c r="A14" s="63" t="s">
        <v>106</v>
      </c>
      <c r="B14" s="64">
        <v>780000</v>
      </c>
      <c r="C14" s="65">
        <v>44615</v>
      </c>
      <c r="D14" s="66" t="s">
        <v>107</v>
      </c>
      <c r="E14" s="68" t="s">
        <v>108</v>
      </c>
      <c r="F14" s="66" t="s">
        <v>74</v>
      </c>
      <c r="G14" s="96" t="s">
        <v>50</v>
      </c>
      <c r="H14" s="67" t="s">
        <v>109</v>
      </c>
      <c r="I14" s="68" t="s">
        <v>25</v>
      </c>
      <c r="J14" s="66" t="s">
        <v>110</v>
      </c>
      <c r="K14" s="63">
        <v>44638</v>
      </c>
      <c r="L14" s="111" t="s">
        <v>111</v>
      </c>
      <c r="M14" s="162"/>
      <c r="N14" s="65"/>
      <c r="O14" s="65"/>
      <c r="P14" s="65"/>
      <c r="Q14" s="65"/>
      <c r="R14" s="65"/>
    </row>
    <row r="15" spans="1:20" ht="75" customHeight="1">
      <c r="A15" s="63" t="s">
        <v>112</v>
      </c>
      <c r="B15" s="64">
        <v>200000</v>
      </c>
      <c r="C15" s="65">
        <v>44630</v>
      </c>
      <c r="D15" s="66" t="s">
        <v>113</v>
      </c>
      <c r="E15" s="66" t="s">
        <v>114</v>
      </c>
      <c r="F15" s="68" t="s">
        <v>115</v>
      </c>
      <c r="G15" s="95" t="s">
        <v>24</v>
      </c>
      <c r="H15" s="67" t="s">
        <v>116</v>
      </c>
      <c r="I15" s="66" t="s">
        <v>25</v>
      </c>
      <c r="J15" s="66" t="s">
        <v>117</v>
      </c>
      <c r="K15" s="63">
        <v>44637</v>
      </c>
      <c r="L15" s="68" t="s">
        <v>27</v>
      </c>
      <c r="M15" s="162">
        <v>44645</v>
      </c>
      <c r="N15" s="63" t="s">
        <v>44</v>
      </c>
      <c r="O15" s="109">
        <v>70738</v>
      </c>
      <c r="P15" s="123"/>
      <c r="Q15" s="63" t="s">
        <v>87</v>
      </c>
      <c r="R15" s="66" t="s">
        <v>118</v>
      </c>
    </row>
    <row r="16" spans="1:20" ht="96" customHeight="1">
      <c r="A16" s="63" t="s">
        <v>119</v>
      </c>
      <c r="B16" s="64">
        <v>7000000</v>
      </c>
      <c r="C16" s="65">
        <v>44635</v>
      </c>
      <c r="D16" s="66" t="s">
        <v>120</v>
      </c>
      <c r="E16" s="66" t="s">
        <v>121</v>
      </c>
      <c r="F16" s="68" t="s">
        <v>122</v>
      </c>
      <c r="G16" s="95" t="s">
        <v>24</v>
      </c>
      <c r="H16" s="67" t="s">
        <v>123</v>
      </c>
      <c r="I16" s="66" t="s">
        <v>35</v>
      </c>
      <c r="J16" s="66" t="s">
        <v>124</v>
      </c>
      <c r="K16" s="63">
        <v>44642</v>
      </c>
      <c r="L16" s="68" t="s">
        <v>27</v>
      </c>
      <c r="M16" s="162">
        <v>44657</v>
      </c>
      <c r="N16" s="68" t="s">
        <v>125</v>
      </c>
      <c r="O16" s="109">
        <v>5129230.46</v>
      </c>
      <c r="P16" s="121"/>
      <c r="Q16" s="63" t="s">
        <v>87</v>
      </c>
      <c r="R16" s="66" t="s">
        <v>126</v>
      </c>
    </row>
    <row r="17" spans="1:18" ht="75" customHeight="1">
      <c r="A17" s="63" t="s">
        <v>127</v>
      </c>
      <c r="B17" s="64">
        <v>18000000</v>
      </c>
      <c r="C17" s="65">
        <v>44637</v>
      </c>
      <c r="D17" s="66" t="s">
        <v>128</v>
      </c>
      <c r="E17" s="66" t="s">
        <v>129</v>
      </c>
      <c r="F17" s="68" t="s">
        <v>74</v>
      </c>
      <c r="G17" s="95" t="s">
        <v>24</v>
      </c>
      <c r="H17" s="67" t="s">
        <v>130</v>
      </c>
      <c r="I17" s="66" t="s">
        <v>131</v>
      </c>
      <c r="J17" s="66" t="s">
        <v>132</v>
      </c>
      <c r="K17" s="63">
        <v>44643</v>
      </c>
      <c r="L17" s="68" t="s">
        <v>27</v>
      </c>
      <c r="M17" s="162">
        <v>44655</v>
      </c>
      <c r="N17" s="68" t="s">
        <v>133</v>
      </c>
      <c r="O17" s="109">
        <v>305100</v>
      </c>
      <c r="P17" s="121"/>
      <c r="Q17" s="63" t="s">
        <v>29</v>
      </c>
      <c r="R17" s="64" t="s">
        <v>134</v>
      </c>
    </row>
    <row r="18" spans="1:18" ht="106.5" customHeight="1">
      <c r="A18" s="63" t="s">
        <v>135</v>
      </c>
      <c r="B18" s="64">
        <v>620000</v>
      </c>
      <c r="C18" s="65">
        <v>44637</v>
      </c>
      <c r="D18" s="66" t="s">
        <v>136</v>
      </c>
      <c r="E18" s="66" t="s">
        <v>137</v>
      </c>
      <c r="F18" s="68" t="s">
        <v>74</v>
      </c>
      <c r="G18" s="95" t="s">
        <v>24</v>
      </c>
      <c r="H18" s="67" t="s">
        <v>138</v>
      </c>
      <c r="I18" s="66" t="s">
        <v>131</v>
      </c>
      <c r="J18" s="66" t="s">
        <v>139</v>
      </c>
      <c r="K18" s="63">
        <v>44643</v>
      </c>
      <c r="L18" s="110" t="s">
        <v>27</v>
      </c>
      <c r="M18" s="162">
        <v>44645</v>
      </c>
      <c r="N18" s="68" t="s">
        <v>140</v>
      </c>
      <c r="O18" s="109">
        <v>620000</v>
      </c>
      <c r="P18" s="121"/>
      <c r="Q18" s="63" t="s">
        <v>87</v>
      </c>
      <c r="R18" s="66" t="s">
        <v>141</v>
      </c>
    </row>
    <row r="19" spans="1:18" ht="75" customHeight="1">
      <c r="A19" s="63" t="s">
        <v>142</v>
      </c>
      <c r="B19" s="64">
        <f>295000+46000+12000</f>
        <v>353000</v>
      </c>
      <c r="C19" s="65">
        <v>44641</v>
      </c>
      <c r="D19" s="66" t="s">
        <v>143</v>
      </c>
      <c r="E19" s="68" t="s">
        <v>144</v>
      </c>
      <c r="F19" s="68" t="s">
        <v>145</v>
      </c>
      <c r="G19" s="96" t="s">
        <v>50</v>
      </c>
      <c r="H19" s="67" t="s">
        <v>146</v>
      </c>
      <c r="I19" s="66" t="s">
        <v>25</v>
      </c>
      <c r="J19" s="66" t="s">
        <v>147</v>
      </c>
      <c r="K19" s="65">
        <v>44652</v>
      </c>
      <c r="L19" s="68" t="s">
        <v>27</v>
      </c>
      <c r="M19" s="162">
        <v>44658</v>
      </c>
      <c r="N19" s="68" t="s">
        <v>44</v>
      </c>
      <c r="O19" s="109">
        <v>185009.25</v>
      </c>
      <c r="P19" s="121"/>
      <c r="Q19" s="63" t="s">
        <v>87</v>
      </c>
      <c r="R19" s="66" t="s">
        <v>148</v>
      </c>
    </row>
    <row r="20" spans="1:18" ht="75" customHeight="1">
      <c r="A20" s="63" t="s">
        <v>149</v>
      </c>
      <c r="B20" s="64">
        <v>20000</v>
      </c>
      <c r="C20" s="65">
        <v>44643</v>
      </c>
      <c r="D20" s="66" t="s">
        <v>150</v>
      </c>
      <c r="E20" s="66" t="s">
        <v>151</v>
      </c>
      <c r="F20" s="68" t="s">
        <v>34</v>
      </c>
      <c r="G20" s="96" t="s">
        <v>50</v>
      </c>
      <c r="H20" s="67" t="s">
        <v>152</v>
      </c>
      <c r="I20" s="66" t="s">
        <v>35</v>
      </c>
      <c r="J20" s="66" t="s">
        <v>153</v>
      </c>
      <c r="K20" s="65">
        <v>44655</v>
      </c>
      <c r="L20" s="68" t="s">
        <v>27</v>
      </c>
      <c r="M20" s="162">
        <v>44672</v>
      </c>
      <c r="N20" s="68" t="s">
        <v>154</v>
      </c>
      <c r="O20" s="109"/>
      <c r="P20" s="121">
        <v>12.090999999999999</v>
      </c>
      <c r="Q20" s="63" t="s">
        <v>29</v>
      </c>
      <c r="R20" s="68" t="s">
        <v>155</v>
      </c>
    </row>
    <row r="21" spans="1:18" ht="75" customHeight="1">
      <c r="A21" s="63" t="s">
        <v>156</v>
      </c>
      <c r="B21" s="64">
        <v>130000</v>
      </c>
      <c r="C21" s="65">
        <v>44650</v>
      </c>
      <c r="D21" s="66" t="s">
        <v>157</v>
      </c>
      <c r="E21" s="66" t="s">
        <v>158</v>
      </c>
      <c r="F21" s="68" t="s">
        <v>159</v>
      </c>
      <c r="G21" s="95" t="s">
        <v>24</v>
      </c>
      <c r="H21" s="67" t="s">
        <v>160</v>
      </c>
      <c r="I21" s="66" t="s">
        <v>25</v>
      </c>
      <c r="J21" s="66" t="s">
        <v>161</v>
      </c>
      <c r="K21" s="65">
        <v>44657</v>
      </c>
      <c r="L21" s="68" t="s">
        <v>27</v>
      </c>
      <c r="M21" s="162">
        <v>44676</v>
      </c>
      <c r="N21" s="68" t="s">
        <v>162</v>
      </c>
      <c r="O21" s="109">
        <v>82557.8</v>
      </c>
      <c r="P21" s="121"/>
      <c r="Q21" s="63" t="s">
        <v>87</v>
      </c>
      <c r="R21" s="68" t="s">
        <v>163</v>
      </c>
    </row>
    <row r="22" spans="1:18" ht="75" customHeight="1">
      <c r="A22" s="63" t="s">
        <v>164</v>
      </c>
      <c r="B22" s="64">
        <v>530000</v>
      </c>
      <c r="C22" s="65">
        <v>44652</v>
      </c>
      <c r="D22" s="66" t="s">
        <v>165</v>
      </c>
      <c r="E22" s="66" t="s">
        <v>166</v>
      </c>
      <c r="F22" s="68" t="s">
        <v>66</v>
      </c>
      <c r="G22" s="95" t="s">
        <v>24</v>
      </c>
      <c r="H22" s="67" t="s">
        <v>167</v>
      </c>
      <c r="I22" s="66" t="s">
        <v>25</v>
      </c>
      <c r="J22" s="66" t="s">
        <v>168</v>
      </c>
      <c r="K22" s="65">
        <v>44659</v>
      </c>
      <c r="L22" s="68" t="s">
        <v>27</v>
      </c>
      <c r="M22" s="162">
        <v>44684</v>
      </c>
      <c r="N22" s="68" t="s">
        <v>169</v>
      </c>
      <c r="O22" s="109">
        <v>416970</v>
      </c>
      <c r="P22" s="121"/>
      <c r="Q22" s="63" t="s">
        <v>29</v>
      </c>
      <c r="R22" s="68" t="s">
        <v>170</v>
      </c>
    </row>
    <row r="23" spans="1:18" ht="75" customHeight="1">
      <c r="A23" s="70" t="s">
        <v>171</v>
      </c>
      <c r="B23" s="64">
        <v>670000</v>
      </c>
      <c r="C23" s="65">
        <v>44656</v>
      </c>
      <c r="D23" s="66" t="s">
        <v>172</v>
      </c>
      <c r="E23" s="66" t="s">
        <v>173</v>
      </c>
      <c r="F23" s="68" t="s">
        <v>174</v>
      </c>
      <c r="G23" s="95" t="s">
        <v>24</v>
      </c>
      <c r="H23" s="67" t="s">
        <v>175</v>
      </c>
      <c r="I23" s="66" t="s">
        <v>176</v>
      </c>
      <c r="J23" s="66" t="s">
        <v>177</v>
      </c>
      <c r="K23" s="65">
        <v>44659</v>
      </c>
      <c r="L23" s="68" t="s">
        <v>27</v>
      </c>
      <c r="M23" s="162">
        <v>44671</v>
      </c>
      <c r="N23" s="68" t="s">
        <v>178</v>
      </c>
      <c r="O23" s="109"/>
      <c r="P23" s="121">
        <v>937.9</v>
      </c>
      <c r="Q23" s="63" t="s">
        <v>29</v>
      </c>
      <c r="R23" s="68" t="s">
        <v>179</v>
      </c>
    </row>
    <row r="24" spans="1:18" ht="92.25" customHeight="1">
      <c r="A24" s="63" t="s">
        <v>180</v>
      </c>
      <c r="B24" s="64">
        <v>8701000</v>
      </c>
      <c r="C24" s="65">
        <v>44658</v>
      </c>
      <c r="D24" s="66" t="s">
        <v>181</v>
      </c>
      <c r="E24" s="66" t="s">
        <v>182</v>
      </c>
      <c r="F24" s="66" t="s">
        <v>74</v>
      </c>
      <c r="G24" s="96" t="s">
        <v>50</v>
      </c>
      <c r="H24" s="67" t="s">
        <v>183</v>
      </c>
      <c r="I24" s="66" t="s">
        <v>131</v>
      </c>
      <c r="J24" s="66" t="s">
        <v>184</v>
      </c>
      <c r="K24" s="63">
        <v>44672</v>
      </c>
      <c r="L24" s="68" t="s">
        <v>27</v>
      </c>
      <c r="M24" s="162">
        <v>44673</v>
      </c>
      <c r="N24" s="68" t="s">
        <v>185</v>
      </c>
      <c r="O24" s="109">
        <v>8701000</v>
      </c>
      <c r="P24" s="121"/>
      <c r="Q24" s="63" t="s">
        <v>186</v>
      </c>
      <c r="R24" s="68" t="s">
        <v>187</v>
      </c>
    </row>
    <row r="25" spans="1:18" ht="75" customHeight="1">
      <c r="A25" s="70" t="s">
        <v>188</v>
      </c>
      <c r="B25" s="209">
        <v>20157731</v>
      </c>
      <c r="C25" s="65">
        <v>44659</v>
      </c>
      <c r="D25" s="66" t="s">
        <v>189</v>
      </c>
      <c r="E25" s="66" t="s">
        <v>182</v>
      </c>
      <c r="F25" s="68" t="s">
        <v>74</v>
      </c>
      <c r="G25" s="96" t="s">
        <v>50</v>
      </c>
      <c r="H25" s="67" t="s">
        <v>190</v>
      </c>
      <c r="I25" s="66" t="s">
        <v>131</v>
      </c>
      <c r="J25" s="66" t="s">
        <v>191</v>
      </c>
      <c r="K25" s="65">
        <v>44676</v>
      </c>
      <c r="L25" s="68" t="s">
        <v>27</v>
      </c>
      <c r="M25" s="162">
        <v>44685</v>
      </c>
      <c r="N25" s="68" t="s">
        <v>192</v>
      </c>
      <c r="O25" s="109">
        <v>20157731</v>
      </c>
      <c r="P25" s="121"/>
      <c r="Q25" s="63" t="s">
        <v>186</v>
      </c>
      <c r="R25" s="66" t="s">
        <v>193</v>
      </c>
    </row>
    <row r="26" spans="1:18" ht="75" customHeight="1">
      <c r="A26" s="70" t="s">
        <v>194</v>
      </c>
      <c r="B26" s="64">
        <v>2282600</v>
      </c>
      <c r="C26" s="65">
        <v>44659</v>
      </c>
      <c r="D26" s="66" t="s">
        <v>195</v>
      </c>
      <c r="E26" s="66" t="s">
        <v>196</v>
      </c>
      <c r="F26" s="68" t="s">
        <v>74</v>
      </c>
      <c r="G26" s="96" t="s">
        <v>50</v>
      </c>
      <c r="H26" s="67" t="s">
        <v>197</v>
      </c>
      <c r="I26" s="66" t="s">
        <v>131</v>
      </c>
      <c r="J26" s="66" t="s">
        <v>198</v>
      </c>
      <c r="K26" s="65">
        <v>44676</v>
      </c>
      <c r="L26" s="68" t="s">
        <v>27</v>
      </c>
      <c r="M26" s="162">
        <v>44680</v>
      </c>
      <c r="N26" s="68" t="s">
        <v>199</v>
      </c>
      <c r="O26" s="109">
        <v>2282600</v>
      </c>
      <c r="P26" s="121"/>
      <c r="Q26" s="63" t="s">
        <v>186</v>
      </c>
      <c r="R26" s="66" t="s">
        <v>200</v>
      </c>
    </row>
    <row r="27" spans="1:18" ht="75" customHeight="1">
      <c r="A27" s="70" t="s">
        <v>201</v>
      </c>
      <c r="B27" s="64">
        <v>610200</v>
      </c>
      <c r="C27" s="65">
        <v>44659</v>
      </c>
      <c r="D27" s="66" t="s">
        <v>202</v>
      </c>
      <c r="E27" s="66" t="s">
        <v>196</v>
      </c>
      <c r="F27" s="68" t="s">
        <v>74</v>
      </c>
      <c r="G27" s="95" t="s">
        <v>24</v>
      </c>
      <c r="H27" s="67" t="s">
        <v>203</v>
      </c>
      <c r="I27" s="66" t="s">
        <v>131</v>
      </c>
      <c r="J27" s="66" t="s">
        <v>204</v>
      </c>
      <c r="K27" s="63">
        <v>44672</v>
      </c>
      <c r="L27" s="68" t="s">
        <v>27</v>
      </c>
      <c r="M27" s="162">
        <v>44672</v>
      </c>
      <c r="N27" s="68" t="s">
        <v>205</v>
      </c>
      <c r="O27" s="109">
        <v>610200</v>
      </c>
      <c r="P27" s="121"/>
      <c r="Q27" s="63" t="s">
        <v>87</v>
      </c>
      <c r="R27" s="68" t="s">
        <v>206</v>
      </c>
    </row>
    <row r="28" spans="1:18" ht="75" customHeight="1">
      <c r="A28" s="70" t="s">
        <v>207</v>
      </c>
      <c r="B28" s="64">
        <v>565000</v>
      </c>
      <c r="C28" s="65">
        <v>44659</v>
      </c>
      <c r="D28" s="66" t="s">
        <v>208</v>
      </c>
      <c r="E28" s="66" t="s">
        <v>196</v>
      </c>
      <c r="F28" s="68" t="s">
        <v>74</v>
      </c>
      <c r="G28" s="95" t="s">
        <v>24</v>
      </c>
      <c r="H28" s="67" t="s">
        <v>209</v>
      </c>
      <c r="I28" s="66" t="s">
        <v>131</v>
      </c>
      <c r="J28" s="66" t="s">
        <v>210</v>
      </c>
      <c r="K28" s="63">
        <v>44672</v>
      </c>
      <c r="L28" s="68" t="s">
        <v>27</v>
      </c>
      <c r="M28" s="162">
        <v>44672</v>
      </c>
      <c r="N28" s="68" t="s">
        <v>211</v>
      </c>
      <c r="O28" s="109">
        <v>565000</v>
      </c>
      <c r="P28" s="121"/>
      <c r="Q28" s="63" t="s">
        <v>87</v>
      </c>
      <c r="R28" s="68" t="s">
        <v>212</v>
      </c>
    </row>
    <row r="29" spans="1:18" ht="75" customHeight="1">
      <c r="A29" s="70" t="s">
        <v>213</v>
      </c>
      <c r="B29" s="64">
        <v>325400</v>
      </c>
      <c r="C29" s="65">
        <v>44659</v>
      </c>
      <c r="D29" s="66" t="s">
        <v>214</v>
      </c>
      <c r="E29" s="66" t="s">
        <v>215</v>
      </c>
      <c r="F29" s="68" t="s">
        <v>74</v>
      </c>
      <c r="G29" s="95" t="s">
        <v>24</v>
      </c>
      <c r="H29" s="67" t="s">
        <v>216</v>
      </c>
      <c r="I29" s="66" t="s">
        <v>131</v>
      </c>
      <c r="J29" s="154" t="s">
        <v>217</v>
      </c>
      <c r="K29" s="63">
        <v>44672</v>
      </c>
      <c r="L29" s="68" t="s">
        <v>27</v>
      </c>
      <c r="M29" s="162">
        <v>44672</v>
      </c>
      <c r="N29" s="68" t="s">
        <v>218</v>
      </c>
      <c r="O29" s="109">
        <v>325400</v>
      </c>
      <c r="P29" s="121"/>
      <c r="Q29" s="63" t="s">
        <v>87</v>
      </c>
      <c r="R29" s="68" t="s">
        <v>219</v>
      </c>
    </row>
    <row r="30" spans="1:18" ht="86.25" customHeight="1">
      <c r="A30" s="70" t="s">
        <v>220</v>
      </c>
      <c r="B30" s="64">
        <v>325440</v>
      </c>
      <c r="C30" s="65">
        <v>44673</v>
      </c>
      <c r="D30" s="66" t="s">
        <v>221</v>
      </c>
      <c r="E30" s="66" t="s">
        <v>222</v>
      </c>
      <c r="F30" s="66" t="s">
        <v>74</v>
      </c>
      <c r="G30" s="95" t="s">
        <v>24</v>
      </c>
      <c r="H30" s="67" t="s">
        <v>223</v>
      </c>
      <c r="I30" s="156" t="s">
        <v>131</v>
      </c>
      <c r="J30" s="151" t="s">
        <v>224</v>
      </c>
      <c r="K30" s="63">
        <v>44684</v>
      </c>
      <c r="L30" s="68" t="s">
        <v>27</v>
      </c>
      <c r="M30" s="162">
        <v>44687</v>
      </c>
      <c r="N30" s="68" t="s">
        <v>225</v>
      </c>
      <c r="O30" s="97">
        <v>475000.02</v>
      </c>
      <c r="P30" s="121"/>
      <c r="Q30" s="63" t="s">
        <v>226</v>
      </c>
      <c r="R30" s="64" t="s">
        <v>227</v>
      </c>
    </row>
    <row r="31" spans="1:18" ht="75" customHeight="1">
      <c r="A31" s="70" t="s">
        <v>228</v>
      </c>
      <c r="B31" s="64">
        <v>1200000</v>
      </c>
      <c r="C31" s="65">
        <v>44678</v>
      </c>
      <c r="D31" s="66" t="s">
        <v>229</v>
      </c>
      <c r="E31" s="66"/>
      <c r="F31" s="66"/>
      <c r="G31" s="96" t="s">
        <v>230</v>
      </c>
      <c r="H31" s="67" t="s">
        <v>231</v>
      </c>
      <c r="I31" s="152" t="s">
        <v>76</v>
      </c>
      <c r="J31" s="157" t="s">
        <v>232</v>
      </c>
      <c r="K31" s="153">
        <v>44704</v>
      </c>
      <c r="L31" s="68" t="s">
        <v>233</v>
      </c>
      <c r="M31" s="162">
        <v>44712</v>
      </c>
      <c r="N31" s="68" t="s">
        <v>234</v>
      </c>
      <c r="O31" s="97">
        <v>1326609</v>
      </c>
      <c r="P31" s="121"/>
      <c r="Q31" s="121" t="s">
        <v>235</v>
      </c>
      <c r="R31" s="68" t="s">
        <v>236</v>
      </c>
    </row>
    <row r="32" spans="1:18" ht="75" customHeight="1">
      <c r="A32" s="70" t="s">
        <v>237</v>
      </c>
      <c r="B32" s="64">
        <v>2500000</v>
      </c>
      <c r="C32" s="65">
        <v>44677</v>
      </c>
      <c r="D32" s="66" t="s">
        <v>238</v>
      </c>
      <c r="E32" s="66" t="s">
        <v>239</v>
      </c>
      <c r="F32" s="66" t="s">
        <v>174</v>
      </c>
      <c r="G32" s="95" t="s">
        <v>24</v>
      </c>
      <c r="H32" s="67" t="s">
        <v>240</v>
      </c>
      <c r="I32" s="152" t="s">
        <v>76</v>
      </c>
      <c r="J32" s="151" t="s">
        <v>241</v>
      </c>
      <c r="K32" s="63">
        <v>44707</v>
      </c>
      <c r="L32" s="68" t="s">
        <v>27</v>
      </c>
      <c r="M32" s="162">
        <v>44725</v>
      </c>
      <c r="N32" s="68" t="s">
        <v>242</v>
      </c>
      <c r="O32" s="190"/>
      <c r="P32" s="190">
        <v>3011.45</v>
      </c>
      <c r="Q32" s="63" t="s">
        <v>87</v>
      </c>
      <c r="R32" s="68" t="s">
        <v>243</v>
      </c>
    </row>
    <row r="33" spans="1:20" ht="75" customHeight="1">
      <c r="A33" s="70" t="s">
        <v>244</v>
      </c>
      <c r="B33" s="64">
        <v>1000000</v>
      </c>
      <c r="C33" s="65">
        <v>44690</v>
      </c>
      <c r="D33" s="66" t="s">
        <v>245</v>
      </c>
      <c r="E33" s="66" t="s">
        <v>246</v>
      </c>
      <c r="F33" s="66" t="s">
        <v>247</v>
      </c>
      <c r="G33" s="95" t="s">
        <v>24</v>
      </c>
      <c r="H33" s="67" t="s">
        <v>248</v>
      </c>
      <c r="I33" s="66" t="s">
        <v>249</v>
      </c>
      <c r="J33" s="155" t="s">
        <v>250</v>
      </c>
      <c r="K33" s="63">
        <v>44694</v>
      </c>
      <c r="L33" s="68" t="s">
        <v>27</v>
      </c>
      <c r="M33" s="162">
        <v>44707</v>
      </c>
      <c r="N33" s="68" t="s">
        <v>251</v>
      </c>
      <c r="O33" s="97">
        <v>56500</v>
      </c>
      <c r="P33" s="121"/>
      <c r="Q33" s="63" t="s">
        <v>29</v>
      </c>
      <c r="R33" s="68" t="s">
        <v>252</v>
      </c>
    </row>
    <row r="34" spans="1:20" ht="75" customHeight="1">
      <c r="A34" s="70" t="s">
        <v>253</v>
      </c>
      <c r="B34" s="64">
        <v>500000</v>
      </c>
      <c r="C34" s="65">
        <v>44691</v>
      </c>
      <c r="D34" s="66" t="s">
        <v>254</v>
      </c>
      <c r="E34" s="66" t="s">
        <v>255</v>
      </c>
      <c r="F34" s="66" t="s">
        <v>74</v>
      </c>
      <c r="G34" s="95" t="s">
        <v>24</v>
      </c>
      <c r="H34" s="67" t="s">
        <v>256</v>
      </c>
      <c r="I34" s="66" t="s">
        <v>25</v>
      </c>
      <c r="J34" s="66" t="s">
        <v>257</v>
      </c>
      <c r="K34" s="63">
        <v>44706</v>
      </c>
      <c r="L34" s="68" t="s">
        <v>27</v>
      </c>
      <c r="M34" s="162">
        <v>44720</v>
      </c>
      <c r="N34" s="68" t="s">
        <v>258</v>
      </c>
      <c r="O34" s="97">
        <v>497200</v>
      </c>
      <c r="P34" s="121"/>
      <c r="Q34" s="63" t="s">
        <v>87</v>
      </c>
      <c r="R34" s="68" t="s">
        <v>259</v>
      </c>
    </row>
    <row r="35" spans="1:20" ht="75" customHeight="1">
      <c r="A35" s="68" t="s">
        <v>260</v>
      </c>
      <c r="B35" s="64">
        <v>692000</v>
      </c>
      <c r="C35" s="65">
        <v>44691</v>
      </c>
      <c r="D35" s="66" t="s">
        <v>261</v>
      </c>
      <c r="E35" s="66" t="s">
        <v>262</v>
      </c>
      <c r="F35" s="66" t="s">
        <v>66</v>
      </c>
      <c r="G35" s="95" t="s">
        <v>24</v>
      </c>
      <c r="H35" s="67" t="s">
        <v>263</v>
      </c>
      <c r="I35" s="66" t="s">
        <v>25</v>
      </c>
      <c r="J35" s="66" t="s">
        <v>264</v>
      </c>
      <c r="K35" s="63">
        <v>44701</v>
      </c>
      <c r="L35" s="68" t="s">
        <v>27</v>
      </c>
      <c r="M35" s="162">
        <v>44720</v>
      </c>
      <c r="N35" s="68" t="s">
        <v>265</v>
      </c>
      <c r="O35" s="97">
        <v>669999.99549999996</v>
      </c>
      <c r="P35" s="121"/>
      <c r="Q35" s="63" t="s">
        <v>29</v>
      </c>
      <c r="R35" s="68" t="s">
        <v>266</v>
      </c>
    </row>
    <row r="36" spans="1:20" ht="75" customHeight="1">
      <c r="A36" s="70" t="s">
        <v>267</v>
      </c>
      <c r="B36" s="64">
        <v>1150000</v>
      </c>
      <c r="C36" s="65">
        <v>44697</v>
      </c>
      <c r="D36" s="66" t="s">
        <v>268</v>
      </c>
      <c r="E36" s="66" t="s">
        <v>269</v>
      </c>
      <c r="F36" s="66" t="s">
        <v>74</v>
      </c>
      <c r="G36" s="95" t="s">
        <v>24</v>
      </c>
      <c r="H36" s="67" t="s">
        <v>270</v>
      </c>
      <c r="I36" s="66" t="s">
        <v>131</v>
      </c>
      <c r="J36" s="66" t="s">
        <v>271</v>
      </c>
      <c r="K36" s="63">
        <v>44701</v>
      </c>
      <c r="L36" s="68" t="s">
        <v>27</v>
      </c>
      <c r="M36" s="162">
        <v>44707</v>
      </c>
      <c r="N36" s="11" t="s">
        <v>272</v>
      </c>
      <c r="O36" s="97">
        <v>1149999.8700000001</v>
      </c>
      <c r="P36" s="121"/>
      <c r="Q36" s="63" t="s">
        <v>226</v>
      </c>
      <c r="R36" s="25" t="s">
        <v>273</v>
      </c>
    </row>
    <row r="37" spans="1:20" ht="59.25" customHeight="1">
      <c r="A37" s="70" t="s">
        <v>274</v>
      </c>
      <c r="B37" s="64">
        <v>2987720</v>
      </c>
      <c r="C37" s="65">
        <v>44697</v>
      </c>
      <c r="D37" s="66" t="s">
        <v>275</v>
      </c>
      <c r="E37" s="66" t="s">
        <v>276</v>
      </c>
      <c r="F37" s="66" t="s">
        <v>74</v>
      </c>
      <c r="G37" s="95" t="s">
        <v>24</v>
      </c>
      <c r="H37" s="67" t="s">
        <v>277</v>
      </c>
      <c r="I37" s="66" t="s">
        <v>131</v>
      </c>
      <c r="J37" s="66" t="s">
        <v>278</v>
      </c>
      <c r="K37" s="63">
        <v>44705</v>
      </c>
      <c r="L37" s="68" t="s">
        <v>27</v>
      </c>
      <c r="M37" s="162">
        <v>44712</v>
      </c>
      <c r="N37" s="11" t="s">
        <v>199</v>
      </c>
      <c r="O37" s="172">
        <v>2987720</v>
      </c>
      <c r="P37" s="173"/>
      <c r="Q37" s="63" t="s">
        <v>226</v>
      </c>
      <c r="R37" s="25" t="s">
        <v>279</v>
      </c>
    </row>
    <row r="38" spans="1:20" ht="93.75" customHeight="1">
      <c r="A38" s="68" t="s">
        <v>280</v>
      </c>
      <c r="B38" s="64">
        <v>5700000</v>
      </c>
      <c r="C38" s="65">
        <v>44697</v>
      </c>
      <c r="D38" s="66" t="s">
        <v>281</v>
      </c>
      <c r="E38" s="66" t="s">
        <v>282</v>
      </c>
      <c r="F38" s="66" t="s">
        <v>74</v>
      </c>
      <c r="G38" s="95" t="s">
        <v>24</v>
      </c>
      <c r="H38" s="67" t="s">
        <v>283</v>
      </c>
      <c r="I38" s="66" t="s">
        <v>131</v>
      </c>
      <c r="J38" s="69" t="s">
        <v>284</v>
      </c>
      <c r="K38" s="11">
        <v>44705</v>
      </c>
      <c r="L38" s="68" t="s">
        <v>27</v>
      </c>
      <c r="M38" s="162">
        <v>44707</v>
      </c>
      <c r="N38" s="11" t="s">
        <v>285</v>
      </c>
      <c r="O38" s="97">
        <v>5700000</v>
      </c>
      <c r="P38" s="173"/>
      <c r="Q38" s="63" t="s">
        <v>226</v>
      </c>
      <c r="R38" s="25" t="s">
        <v>286</v>
      </c>
    </row>
    <row r="39" spans="1:20" ht="69">
      <c r="A39" s="68" t="s">
        <v>287</v>
      </c>
      <c r="B39" s="64">
        <v>10000000</v>
      </c>
      <c r="C39" s="65">
        <v>44699</v>
      </c>
      <c r="D39" s="66" t="s">
        <v>288</v>
      </c>
      <c r="E39" s="66" t="s">
        <v>289</v>
      </c>
      <c r="F39" s="66" t="s">
        <v>74</v>
      </c>
      <c r="G39" s="95" t="s">
        <v>24</v>
      </c>
      <c r="H39" s="67" t="s">
        <v>290</v>
      </c>
      <c r="I39" s="66" t="s">
        <v>131</v>
      </c>
      <c r="J39" s="66" t="s">
        <v>291</v>
      </c>
      <c r="K39" s="11">
        <v>44708</v>
      </c>
      <c r="L39" s="68" t="s">
        <v>27</v>
      </c>
      <c r="M39" s="162">
        <v>44714</v>
      </c>
      <c r="N39" s="11" t="s">
        <v>292</v>
      </c>
      <c r="O39" s="97">
        <v>8773150.5</v>
      </c>
      <c r="P39" s="171"/>
      <c r="Q39" s="63" t="s">
        <v>226</v>
      </c>
      <c r="R39" s="25" t="s">
        <v>293</v>
      </c>
    </row>
    <row r="40" spans="1:20" ht="86.25" customHeight="1">
      <c r="A40" s="68" t="s">
        <v>294</v>
      </c>
      <c r="B40" s="64">
        <v>1500000</v>
      </c>
      <c r="C40" s="65">
        <v>44698</v>
      </c>
      <c r="D40" s="66" t="s">
        <v>295</v>
      </c>
      <c r="E40" s="66" t="s">
        <v>296</v>
      </c>
      <c r="F40" s="66" t="s">
        <v>297</v>
      </c>
      <c r="G40" s="158" t="s">
        <v>298</v>
      </c>
      <c r="H40" s="67" t="s">
        <v>299</v>
      </c>
      <c r="I40" s="66" t="s">
        <v>25</v>
      </c>
      <c r="J40" s="66" t="s">
        <v>300</v>
      </c>
      <c r="K40" s="11">
        <v>44719</v>
      </c>
      <c r="L40" s="111" t="s">
        <v>111</v>
      </c>
      <c r="M40" s="162">
        <v>44719</v>
      </c>
      <c r="N40" s="170" t="s">
        <v>301</v>
      </c>
      <c r="O40" s="170" t="s">
        <v>301</v>
      </c>
      <c r="P40" s="171" t="s">
        <v>301</v>
      </c>
      <c r="Q40" s="63" t="s">
        <v>29</v>
      </c>
      <c r="R40" s="25" t="s">
        <v>301</v>
      </c>
    </row>
    <row r="41" spans="1:20" ht="75" customHeight="1">
      <c r="A41" s="68" t="s">
        <v>302</v>
      </c>
      <c r="B41" s="64">
        <v>150000</v>
      </c>
      <c r="C41" s="65">
        <v>44708</v>
      </c>
      <c r="D41" s="66" t="s">
        <v>303</v>
      </c>
      <c r="E41" s="66" t="s">
        <v>304</v>
      </c>
      <c r="F41" s="66" t="s">
        <v>145</v>
      </c>
      <c r="G41" s="158" t="s">
        <v>298</v>
      </c>
      <c r="H41" s="67">
        <v>62022000500003</v>
      </c>
      <c r="I41" s="68" t="s">
        <v>76</v>
      </c>
      <c r="J41" s="66" t="s">
        <v>305</v>
      </c>
      <c r="K41" s="14">
        <v>44715</v>
      </c>
      <c r="L41" s="68" t="s">
        <v>27</v>
      </c>
      <c r="M41" s="163">
        <v>44733</v>
      </c>
      <c r="N41" s="11" t="s">
        <v>306</v>
      </c>
      <c r="O41" s="170">
        <v>84004.2</v>
      </c>
      <c r="P41" s="171"/>
      <c r="Q41" s="63" t="s">
        <v>87</v>
      </c>
      <c r="R41" s="29" t="s">
        <v>307</v>
      </c>
    </row>
    <row r="42" spans="1:20" ht="75" customHeight="1">
      <c r="A42" s="68" t="s">
        <v>308</v>
      </c>
      <c r="B42" s="64">
        <v>12200000</v>
      </c>
      <c r="C42" s="65">
        <v>44715</v>
      </c>
      <c r="D42" s="66" t="s">
        <v>309</v>
      </c>
      <c r="E42" s="66" t="s">
        <v>310</v>
      </c>
      <c r="F42" s="66" t="s">
        <v>83</v>
      </c>
      <c r="G42" s="95" t="s">
        <v>24</v>
      </c>
      <c r="H42" s="67" t="s">
        <v>311</v>
      </c>
      <c r="I42" s="66" t="s">
        <v>35</v>
      </c>
      <c r="J42" s="66" t="s">
        <v>312</v>
      </c>
      <c r="K42" s="14">
        <v>44726</v>
      </c>
      <c r="L42" s="68" t="s">
        <v>27</v>
      </c>
      <c r="M42" s="163"/>
      <c r="N42" s="11" t="s">
        <v>313</v>
      </c>
      <c r="O42" s="170"/>
      <c r="P42" s="171">
        <v>15820</v>
      </c>
      <c r="Q42" s="220" t="s">
        <v>87</v>
      </c>
      <c r="R42" s="22" t="s">
        <v>314</v>
      </c>
    </row>
    <row r="43" spans="1:20" ht="75" customHeight="1">
      <c r="A43" s="68" t="s">
        <v>315</v>
      </c>
      <c r="B43" s="209">
        <v>44076000</v>
      </c>
      <c r="C43" s="65">
        <v>44718</v>
      </c>
      <c r="D43" s="66" t="s">
        <v>316</v>
      </c>
      <c r="E43" s="66" t="s">
        <v>317</v>
      </c>
      <c r="F43" s="66" t="s">
        <v>74</v>
      </c>
      <c r="G43" s="95" t="s">
        <v>24</v>
      </c>
      <c r="H43" s="67">
        <v>62022000800014</v>
      </c>
      <c r="I43" s="66" t="s">
        <v>131</v>
      </c>
      <c r="J43" s="66" t="s">
        <v>318</v>
      </c>
      <c r="K43" s="14">
        <v>44722</v>
      </c>
      <c r="L43" s="68" t="s">
        <v>27</v>
      </c>
      <c r="M43" s="163">
        <v>44725</v>
      </c>
      <c r="N43" s="11" t="s">
        <v>319</v>
      </c>
      <c r="O43" s="23">
        <v>44076000</v>
      </c>
      <c r="P43" s="173"/>
      <c r="Q43" s="221" t="s">
        <v>226</v>
      </c>
      <c r="R43" s="29" t="s">
        <v>320</v>
      </c>
    </row>
    <row r="44" spans="1:20" ht="75" customHeight="1">
      <c r="A44" s="68" t="s">
        <v>321</v>
      </c>
      <c r="B44" s="64">
        <v>1500000</v>
      </c>
      <c r="C44" s="65">
        <v>44719</v>
      </c>
      <c r="D44" s="66" t="s">
        <v>322</v>
      </c>
      <c r="E44" s="66" t="s">
        <v>296</v>
      </c>
      <c r="F44" s="66" t="s">
        <v>297</v>
      </c>
      <c r="G44" s="95" t="s">
        <v>24</v>
      </c>
      <c r="H44" s="67">
        <v>62022000600016</v>
      </c>
      <c r="I44" s="66" t="s">
        <v>25</v>
      </c>
      <c r="J44" s="66" t="s">
        <v>323</v>
      </c>
      <c r="K44" s="14">
        <v>44728</v>
      </c>
      <c r="L44" s="111" t="s">
        <v>111</v>
      </c>
      <c r="M44" s="163">
        <v>44733</v>
      </c>
      <c r="N44" s="11"/>
      <c r="O44" s="172"/>
      <c r="P44" s="173"/>
      <c r="Q44" s="71"/>
      <c r="R44" s="29"/>
    </row>
    <row r="45" spans="1:20" ht="81" customHeight="1">
      <c r="A45" s="68" t="s">
        <v>324</v>
      </c>
      <c r="B45" s="64">
        <v>2000000</v>
      </c>
      <c r="C45" s="65">
        <v>44720</v>
      </c>
      <c r="D45" s="65" t="s">
        <v>325</v>
      </c>
      <c r="E45" s="68" t="s">
        <v>326</v>
      </c>
      <c r="F45" s="66" t="s">
        <v>327</v>
      </c>
      <c r="G45" s="158" t="s">
        <v>298</v>
      </c>
      <c r="H45" s="69" t="s">
        <v>328</v>
      </c>
      <c r="I45" s="66" t="s">
        <v>25</v>
      </c>
      <c r="J45" s="66" t="s">
        <v>329</v>
      </c>
      <c r="K45" s="14">
        <v>44736</v>
      </c>
      <c r="L45" s="24" t="s">
        <v>27</v>
      </c>
      <c r="M45" s="163">
        <v>44750</v>
      </c>
      <c r="N45" s="202" t="s">
        <v>330</v>
      </c>
      <c r="O45" s="17">
        <f>3322+5531</f>
        <v>8853</v>
      </c>
      <c r="P45" s="173">
        <v>0.78</v>
      </c>
      <c r="Q45" s="173" t="s">
        <v>29</v>
      </c>
      <c r="R45" s="29" t="s">
        <v>331</v>
      </c>
    </row>
    <row r="46" spans="1:20" ht="86.25" customHeight="1">
      <c r="A46" s="68" t="s">
        <v>332</v>
      </c>
      <c r="B46" s="23">
        <v>800000</v>
      </c>
      <c r="C46" s="14">
        <v>44721</v>
      </c>
      <c r="D46" s="66" t="s">
        <v>333</v>
      </c>
      <c r="E46" s="66" t="s">
        <v>334</v>
      </c>
      <c r="F46" s="66" t="s">
        <v>74</v>
      </c>
      <c r="G46" s="95" t="s">
        <v>24</v>
      </c>
      <c r="H46" s="67">
        <v>62022000400007</v>
      </c>
      <c r="I46" s="66" t="s">
        <v>131</v>
      </c>
      <c r="J46" s="19" t="s">
        <v>335</v>
      </c>
      <c r="K46" s="14">
        <v>44726</v>
      </c>
      <c r="L46" s="68" t="s">
        <v>27</v>
      </c>
      <c r="M46" s="163">
        <v>44729</v>
      </c>
      <c r="N46" s="11" t="s">
        <v>336</v>
      </c>
      <c r="O46" s="172">
        <v>799927</v>
      </c>
      <c r="P46" s="173"/>
      <c r="Q46" s="173" t="s">
        <v>226</v>
      </c>
      <c r="R46" s="29" t="s">
        <v>337</v>
      </c>
    </row>
    <row r="47" spans="1:20" ht="75" customHeight="1">
      <c r="A47" s="68" t="s">
        <v>338</v>
      </c>
      <c r="B47" s="23">
        <v>1000000</v>
      </c>
      <c r="C47" s="14">
        <v>44722</v>
      </c>
      <c r="D47" s="26" t="s">
        <v>339</v>
      </c>
      <c r="E47" s="66" t="s">
        <v>340</v>
      </c>
      <c r="F47" s="66" t="s">
        <v>34</v>
      </c>
      <c r="G47" s="95" t="s">
        <v>24</v>
      </c>
      <c r="H47" s="69" t="s">
        <v>341</v>
      </c>
      <c r="I47" s="66" t="s">
        <v>25</v>
      </c>
      <c r="J47" s="24" t="s">
        <v>342</v>
      </c>
      <c r="K47" s="11">
        <v>44759</v>
      </c>
      <c r="L47" s="111" t="s">
        <v>111</v>
      </c>
      <c r="M47" s="163"/>
      <c r="N47" s="11"/>
      <c r="O47" s="172"/>
      <c r="P47" s="173"/>
      <c r="Q47" s="71"/>
      <c r="R47" s="22"/>
      <c r="S47" s="52"/>
      <c r="T47" s="52"/>
    </row>
    <row r="48" spans="1:20" ht="75" customHeight="1">
      <c r="A48" s="68" t="s">
        <v>343</v>
      </c>
      <c r="B48" s="23">
        <v>767000</v>
      </c>
      <c r="C48" s="14">
        <v>44732</v>
      </c>
      <c r="D48" s="26" t="s">
        <v>344</v>
      </c>
      <c r="E48" s="66" t="s">
        <v>345</v>
      </c>
      <c r="F48" s="66" t="s">
        <v>346</v>
      </c>
      <c r="G48" s="95" t="s">
        <v>24</v>
      </c>
      <c r="H48" s="69" t="s">
        <v>347</v>
      </c>
      <c r="I48" s="66" t="s">
        <v>25</v>
      </c>
      <c r="J48" s="19" t="s">
        <v>348</v>
      </c>
      <c r="K48" s="11">
        <v>44743</v>
      </c>
      <c r="L48" s="24" t="s">
        <v>27</v>
      </c>
      <c r="M48" s="163">
        <v>44753</v>
      </c>
      <c r="N48" s="11" t="s">
        <v>349</v>
      </c>
      <c r="O48" s="172">
        <v>130864.102</v>
      </c>
      <c r="P48" s="173"/>
      <c r="Q48" s="173" t="s">
        <v>29</v>
      </c>
      <c r="R48" s="22" t="s">
        <v>350</v>
      </c>
      <c r="S48" s="52"/>
      <c r="T48" s="52"/>
    </row>
    <row r="49" spans="1:20" ht="75" customHeight="1">
      <c r="A49" s="68" t="s">
        <v>351</v>
      </c>
      <c r="B49" s="23">
        <v>191620</v>
      </c>
      <c r="C49" s="14">
        <v>44732</v>
      </c>
      <c r="D49" s="66" t="s">
        <v>352</v>
      </c>
      <c r="E49" s="195" t="s">
        <v>353</v>
      </c>
      <c r="F49" s="66" t="s">
        <v>354</v>
      </c>
      <c r="G49" s="95" t="s">
        <v>24</v>
      </c>
      <c r="H49" s="69" t="s">
        <v>355</v>
      </c>
      <c r="I49" s="24" t="s">
        <v>76</v>
      </c>
      <c r="J49" s="24"/>
      <c r="K49" s="14"/>
      <c r="L49" s="111" t="s">
        <v>356</v>
      </c>
      <c r="M49" s="163"/>
      <c r="N49" s="11"/>
      <c r="O49" s="172"/>
      <c r="P49" s="173"/>
      <c r="Q49" s="71"/>
      <c r="R49" s="29"/>
      <c r="S49" s="52"/>
      <c r="T49" s="52"/>
    </row>
    <row r="50" spans="1:20" ht="75" customHeight="1">
      <c r="A50" s="68" t="s">
        <v>357</v>
      </c>
      <c r="B50" s="23">
        <v>200000</v>
      </c>
      <c r="C50" s="14">
        <v>44733</v>
      </c>
      <c r="D50" s="66" t="s">
        <v>352</v>
      </c>
      <c r="E50" s="195" t="s">
        <v>353</v>
      </c>
      <c r="F50" s="66" t="s">
        <v>354</v>
      </c>
      <c r="G50" s="95" t="s">
        <v>24</v>
      </c>
      <c r="H50" s="69" t="s">
        <v>358</v>
      </c>
      <c r="I50" s="24" t="s">
        <v>76</v>
      </c>
      <c r="J50" s="19" t="s">
        <v>359</v>
      </c>
      <c r="K50" s="14">
        <v>44741</v>
      </c>
      <c r="L50" s="68" t="s">
        <v>27</v>
      </c>
      <c r="M50" s="163">
        <v>44741</v>
      </c>
      <c r="N50" s="11" t="s">
        <v>360</v>
      </c>
      <c r="O50" s="172">
        <v>191620.86</v>
      </c>
      <c r="P50" s="173"/>
      <c r="Q50" s="173" t="s">
        <v>361</v>
      </c>
      <c r="R50" s="29" t="s">
        <v>362</v>
      </c>
      <c r="S50" s="52"/>
      <c r="T50" s="52"/>
    </row>
    <row r="51" spans="1:20" ht="75" customHeight="1">
      <c r="A51" s="68" t="s">
        <v>363</v>
      </c>
      <c r="B51" s="23">
        <v>4520000</v>
      </c>
      <c r="C51" s="14">
        <v>44734</v>
      </c>
      <c r="D51" s="66" t="s">
        <v>364</v>
      </c>
      <c r="E51" s="66" t="s">
        <v>365</v>
      </c>
      <c r="F51" s="66" t="s">
        <v>74</v>
      </c>
      <c r="G51" s="95" t="s">
        <v>24</v>
      </c>
      <c r="H51" s="67">
        <v>620220004000009</v>
      </c>
      <c r="I51" s="66" t="s">
        <v>131</v>
      </c>
      <c r="J51" s="19" t="s">
        <v>366</v>
      </c>
      <c r="K51" s="11">
        <v>44743</v>
      </c>
      <c r="L51" s="24" t="s">
        <v>27</v>
      </c>
      <c r="M51" s="163">
        <v>44747</v>
      </c>
      <c r="N51" s="11" t="s">
        <v>367</v>
      </c>
      <c r="O51" s="172">
        <v>4520000</v>
      </c>
      <c r="P51" s="173"/>
      <c r="Q51" s="173" t="s">
        <v>361</v>
      </c>
      <c r="R51" s="29" t="s">
        <v>368</v>
      </c>
      <c r="S51" s="52"/>
      <c r="T51" s="52"/>
    </row>
    <row r="52" spans="1:20" ht="75" customHeight="1">
      <c r="A52" s="68" t="s">
        <v>369</v>
      </c>
      <c r="B52" s="23">
        <v>495000</v>
      </c>
      <c r="C52" s="14">
        <v>44741</v>
      </c>
      <c r="D52" s="26" t="s">
        <v>370</v>
      </c>
      <c r="E52" s="66" t="s">
        <v>340</v>
      </c>
      <c r="F52" s="66" t="s">
        <v>23</v>
      </c>
      <c r="G52" s="95" t="s">
        <v>24</v>
      </c>
      <c r="H52" s="69" t="s">
        <v>371</v>
      </c>
      <c r="I52" s="66" t="s">
        <v>25</v>
      </c>
      <c r="J52" s="19" t="s">
        <v>372</v>
      </c>
      <c r="K52" s="11">
        <v>44754</v>
      </c>
      <c r="L52" s="24" t="s">
        <v>27</v>
      </c>
      <c r="M52" s="163">
        <v>44768</v>
      </c>
      <c r="N52" s="29" t="s">
        <v>373</v>
      </c>
      <c r="O52" s="172">
        <v>78868.350000000006</v>
      </c>
      <c r="P52" s="173"/>
      <c r="Q52" s="173" t="s">
        <v>29</v>
      </c>
      <c r="R52" s="29" t="s">
        <v>374</v>
      </c>
      <c r="S52" s="52"/>
      <c r="T52" s="52"/>
    </row>
    <row r="53" spans="1:20" ht="75" customHeight="1">
      <c r="A53" s="68" t="s">
        <v>375</v>
      </c>
      <c r="B53" s="23">
        <v>4520000</v>
      </c>
      <c r="C53" s="14">
        <v>44741</v>
      </c>
      <c r="D53" s="66" t="s">
        <v>376</v>
      </c>
      <c r="E53" s="66" t="s">
        <v>377</v>
      </c>
      <c r="F53" s="66" t="s">
        <v>74</v>
      </c>
      <c r="G53" s="95" t="s">
        <v>24</v>
      </c>
      <c r="H53" s="67">
        <v>620220004000010</v>
      </c>
      <c r="I53" s="66" t="s">
        <v>131</v>
      </c>
      <c r="J53" s="19" t="s">
        <v>378</v>
      </c>
      <c r="K53" s="11">
        <v>44754</v>
      </c>
      <c r="L53" s="24" t="s">
        <v>27</v>
      </c>
      <c r="M53" s="163">
        <v>44757</v>
      </c>
      <c r="N53" s="11" t="s">
        <v>379</v>
      </c>
      <c r="O53" s="172">
        <v>4520000</v>
      </c>
      <c r="P53" s="173"/>
      <c r="Q53" s="173" t="s">
        <v>380</v>
      </c>
      <c r="R53" s="29" t="s">
        <v>381</v>
      </c>
      <c r="S53" s="52"/>
      <c r="T53" s="52"/>
    </row>
    <row r="54" spans="1:20" ht="75" customHeight="1">
      <c r="A54" s="68" t="s">
        <v>321</v>
      </c>
      <c r="B54" s="64">
        <v>1500000</v>
      </c>
      <c r="C54" s="65">
        <v>44746</v>
      </c>
      <c r="D54" s="66" t="s">
        <v>322</v>
      </c>
      <c r="E54" s="66" t="s">
        <v>296</v>
      </c>
      <c r="F54" s="66" t="s">
        <v>297</v>
      </c>
      <c r="G54" s="95" t="s">
        <v>24</v>
      </c>
      <c r="H54" s="67">
        <v>62022000600021</v>
      </c>
      <c r="I54" s="66" t="s">
        <v>25</v>
      </c>
      <c r="J54" s="24" t="s">
        <v>382</v>
      </c>
      <c r="K54" s="11">
        <v>44754</v>
      </c>
      <c r="L54" s="24" t="s">
        <v>27</v>
      </c>
      <c r="M54" s="163">
        <v>44771</v>
      </c>
      <c r="N54" s="11" t="s">
        <v>383</v>
      </c>
      <c r="O54" s="172"/>
      <c r="P54" s="173">
        <v>2000</v>
      </c>
      <c r="Q54" s="173" t="s">
        <v>29</v>
      </c>
      <c r="R54" s="22" t="s">
        <v>384</v>
      </c>
      <c r="S54" s="52"/>
      <c r="T54" s="52"/>
    </row>
    <row r="55" spans="1:20" ht="75" customHeight="1">
      <c r="A55" s="68" t="s">
        <v>385</v>
      </c>
      <c r="B55" s="23">
        <v>65141675</v>
      </c>
      <c r="C55" s="65">
        <v>44748</v>
      </c>
      <c r="D55" s="66" t="s">
        <v>386</v>
      </c>
      <c r="E55" s="68" t="s">
        <v>387</v>
      </c>
      <c r="F55" s="66" t="s">
        <v>74</v>
      </c>
      <c r="G55" s="196" t="s">
        <v>388</v>
      </c>
      <c r="H55" s="69" t="s">
        <v>389</v>
      </c>
      <c r="I55" s="66" t="s">
        <v>131</v>
      </c>
      <c r="J55" s="24" t="s">
        <v>390</v>
      </c>
      <c r="K55" s="11">
        <v>44760</v>
      </c>
      <c r="L55" s="24" t="s">
        <v>27</v>
      </c>
      <c r="M55" s="163">
        <v>44774</v>
      </c>
      <c r="N55" s="11" t="s">
        <v>391</v>
      </c>
      <c r="O55" s="17">
        <v>59268500</v>
      </c>
      <c r="P55" s="173"/>
      <c r="Q55" s="173" t="s">
        <v>226</v>
      </c>
      <c r="R55" s="22" t="s">
        <v>392</v>
      </c>
      <c r="S55" s="52"/>
      <c r="T55" s="52"/>
    </row>
    <row r="56" spans="1:20" ht="75" customHeight="1">
      <c r="A56" s="68" t="s">
        <v>393</v>
      </c>
      <c r="B56" s="23">
        <v>750000</v>
      </c>
      <c r="C56" s="14">
        <v>44750</v>
      </c>
      <c r="D56" s="66" t="s">
        <v>394</v>
      </c>
      <c r="E56" s="66" t="s">
        <v>395</v>
      </c>
      <c r="F56" s="66" t="s">
        <v>396</v>
      </c>
      <c r="G56" s="196" t="s">
        <v>388</v>
      </c>
      <c r="H56" s="67">
        <v>62022000600022</v>
      </c>
      <c r="I56" s="66" t="s">
        <v>25</v>
      </c>
      <c r="J56" s="24" t="s">
        <v>397</v>
      </c>
      <c r="K56" s="11">
        <v>44757</v>
      </c>
      <c r="L56" s="24" t="s">
        <v>27</v>
      </c>
      <c r="M56" s="163">
        <v>44771</v>
      </c>
      <c r="N56" s="11" t="s">
        <v>398</v>
      </c>
      <c r="O56" s="172">
        <v>186873</v>
      </c>
      <c r="P56" s="173"/>
      <c r="Q56" s="173" t="s">
        <v>29</v>
      </c>
      <c r="R56" s="22" t="s">
        <v>399</v>
      </c>
      <c r="S56" s="52"/>
      <c r="T56" s="52"/>
    </row>
    <row r="57" spans="1:20" ht="75" customHeight="1">
      <c r="A57" s="68" t="s">
        <v>400</v>
      </c>
      <c r="B57" s="23">
        <v>102500</v>
      </c>
      <c r="C57" s="14">
        <v>44750</v>
      </c>
      <c r="D57" s="66" t="s">
        <v>401</v>
      </c>
      <c r="E57" s="68" t="s">
        <v>402</v>
      </c>
      <c r="F57" s="66" t="s">
        <v>403</v>
      </c>
      <c r="G57" s="95" t="s">
        <v>24</v>
      </c>
      <c r="H57" s="67">
        <v>62022000400011</v>
      </c>
      <c r="I57" s="68" t="s">
        <v>35</v>
      </c>
      <c r="J57" s="14" t="s">
        <v>404</v>
      </c>
      <c r="K57" s="14">
        <v>44756</v>
      </c>
      <c r="L57" s="24" t="s">
        <v>27</v>
      </c>
      <c r="M57" s="164">
        <v>44768</v>
      </c>
      <c r="N57" s="11" t="s">
        <v>405</v>
      </c>
      <c r="O57" s="174">
        <v>102547.5</v>
      </c>
      <c r="P57" s="175"/>
      <c r="Q57" s="173" t="s">
        <v>29</v>
      </c>
      <c r="R57" s="29" t="s">
        <v>406</v>
      </c>
      <c r="S57" s="52"/>
      <c r="T57" s="52"/>
    </row>
    <row r="58" spans="1:20" ht="86.25">
      <c r="A58" s="68" t="s">
        <v>407</v>
      </c>
      <c r="B58" s="73">
        <v>2000000</v>
      </c>
      <c r="C58" s="74">
        <v>44750</v>
      </c>
      <c r="D58" s="75" t="s">
        <v>408</v>
      </c>
      <c r="E58" s="76" t="s">
        <v>409</v>
      </c>
      <c r="F58" s="66" t="s">
        <v>74</v>
      </c>
      <c r="G58" s="196" t="s">
        <v>388</v>
      </c>
      <c r="H58" s="69" t="s">
        <v>410</v>
      </c>
      <c r="I58" s="66" t="s">
        <v>131</v>
      </c>
      <c r="J58" s="24" t="s">
        <v>411</v>
      </c>
      <c r="K58" s="11">
        <v>44757</v>
      </c>
      <c r="L58" s="24" t="s">
        <v>27</v>
      </c>
      <c r="M58" s="164">
        <v>44762</v>
      </c>
      <c r="N58" s="24" t="s">
        <v>412</v>
      </c>
      <c r="O58" s="172">
        <v>1999999.9950000001</v>
      </c>
      <c r="P58" s="173"/>
      <c r="Q58" s="173" t="s">
        <v>226</v>
      </c>
      <c r="R58" s="22" t="s">
        <v>413</v>
      </c>
      <c r="S58" s="52"/>
      <c r="T58" s="52"/>
    </row>
    <row r="59" spans="1:20" ht="75" customHeight="1">
      <c r="A59" s="68" t="s">
        <v>414</v>
      </c>
      <c r="B59" s="73">
        <v>6200000</v>
      </c>
      <c r="C59" s="74">
        <v>44757</v>
      </c>
      <c r="D59" s="75" t="s">
        <v>415</v>
      </c>
      <c r="E59" s="76" t="s">
        <v>416</v>
      </c>
      <c r="F59" s="66" t="s">
        <v>74</v>
      </c>
      <c r="G59" s="95" t="s">
        <v>24</v>
      </c>
      <c r="H59" s="69" t="s">
        <v>417</v>
      </c>
      <c r="I59" s="66" t="s">
        <v>131</v>
      </c>
      <c r="J59" s="24" t="s">
        <v>418</v>
      </c>
      <c r="K59" s="11">
        <v>44776</v>
      </c>
      <c r="L59" s="24" t="s">
        <v>27</v>
      </c>
      <c r="M59" s="164">
        <v>44777</v>
      </c>
      <c r="N59" s="24" t="s">
        <v>419</v>
      </c>
      <c r="O59" s="172">
        <v>6200000</v>
      </c>
      <c r="P59" s="173"/>
      <c r="Q59" s="173" t="s">
        <v>226</v>
      </c>
      <c r="R59" s="22" t="s">
        <v>420</v>
      </c>
      <c r="S59" s="52"/>
      <c r="T59" s="52"/>
    </row>
    <row r="60" spans="1:20" ht="75" customHeight="1">
      <c r="A60" s="68" t="s">
        <v>421</v>
      </c>
      <c r="B60" s="23">
        <v>3390000</v>
      </c>
      <c r="C60" s="14">
        <v>44757</v>
      </c>
      <c r="D60" s="75" t="s">
        <v>422</v>
      </c>
      <c r="E60" s="76" t="s">
        <v>423</v>
      </c>
      <c r="F60" s="66" t="s">
        <v>74</v>
      </c>
      <c r="G60" s="196" t="s">
        <v>388</v>
      </c>
      <c r="H60" s="69" t="s">
        <v>424</v>
      </c>
      <c r="I60" s="66" t="s">
        <v>131</v>
      </c>
      <c r="J60" s="24" t="s">
        <v>425</v>
      </c>
      <c r="K60" s="11">
        <v>44764</v>
      </c>
      <c r="L60" s="24" t="s">
        <v>27</v>
      </c>
      <c r="M60" s="163">
        <v>44771</v>
      </c>
      <c r="N60" s="24" t="s">
        <v>426</v>
      </c>
      <c r="O60" s="172">
        <v>3390000</v>
      </c>
      <c r="P60" s="173"/>
      <c r="Q60" s="173" t="s">
        <v>226</v>
      </c>
      <c r="R60" s="22" t="s">
        <v>427</v>
      </c>
      <c r="S60" s="52"/>
      <c r="T60" s="52"/>
    </row>
    <row r="61" spans="1:20" ht="75" customHeight="1">
      <c r="A61" s="68" t="s">
        <v>428</v>
      </c>
      <c r="B61" s="73" t="s">
        <v>429</v>
      </c>
      <c r="C61" s="14">
        <v>44757</v>
      </c>
      <c r="D61" s="75" t="s">
        <v>430</v>
      </c>
      <c r="E61" s="76" t="s">
        <v>423</v>
      </c>
      <c r="F61" s="66" t="s">
        <v>74</v>
      </c>
      <c r="G61" s="95" t="s">
        <v>24</v>
      </c>
      <c r="H61" s="69" t="s">
        <v>431</v>
      </c>
      <c r="I61" s="66" t="s">
        <v>131</v>
      </c>
      <c r="J61" s="24" t="s">
        <v>432</v>
      </c>
      <c r="K61" s="11">
        <v>44764</v>
      </c>
      <c r="L61" s="24" t="s">
        <v>27</v>
      </c>
      <c r="M61" s="164">
        <v>44768</v>
      </c>
      <c r="N61" s="24" t="s">
        <v>225</v>
      </c>
      <c r="O61" s="172">
        <v>13697860</v>
      </c>
      <c r="P61" s="173"/>
      <c r="Q61" s="173" t="s">
        <v>226</v>
      </c>
      <c r="R61" s="24" t="s">
        <v>433</v>
      </c>
      <c r="S61" s="52"/>
      <c r="T61" s="52"/>
    </row>
    <row r="62" spans="1:20" ht="75" customHeight="1">
      <c r="A62" s="68" t="s">
        <v>434</v>
      </c>
      <c r="B62" s="23">
        <v>5440950</v>
      </c>
      <c r="C62" s="14">
        <v>44757</v>
      </c>
      <c r="D62" s="75" t="s">
        <v>435</v>
      </c>
      <c r="E62" s="76" t="s">
        <v>423</v>
      </c>
      <c r="F62" s="66" t="s">
        <v>74</v>
      </c>
      <c r="G62" s="196" t="s">
        <v>388</v>
      </c>
      <c r="H62" s="69" t="s">
        <v>436</v>
      </c>
      <c r="I62" s="66" t="s">
        <v>131</v>
      </c>
      <c r="J62" s="24" t="s">
        <v>437</v>
      </c>
      <c r="K62" s="11">
        <v>44764</v>
      </c>
      <c r="L62" s="24" t="s">
        <v>27</v>
      </c>
      <c r="M62" s="163">
        <v>44770</v>
      </c>
      <c r="N62" s="24" t="s">
        <v>438</v>
      </c>
      <c r="O62" s="172">
        <v>5440950</v>
      </c>
      <c r="P62" s="173"/>
      <c r="Q62" s="173" t="s">
        <v>226</v>
      </c>
      <c r="R62" s="24" t="s">
        <v>439</v>
      </c>
    </row>
    <row r="63" spans="1:20" ht="75" customHeight="1">
      <c r="A63" s="68" t="s">
        <v>440</v>
      </c>
      <c r="B63" s="23">
        <v>1469000</v>
      </c>
      <c r="C63" s="14">
        <v>44757</v>
      </c>
      <c r="D63" s="75" t="s">
        <v>441</v>
      </c>
      <c r="E63" s="76" t="s">
        <v>423</v>
      </c>
      <c r="F63" s="66" t="s">
        <v>74</v>
      </c>
      <c r="G63" s="196" t="s">
        <v>388</v>
      </c>
      <c r="H63" s="69" t="s">
        <v>442</v>
      </c>
      <c r="I63" s="66" t="s">
        <v>131</v>
      </c>
      <c r="J63" s="66" t="s">
        <v>443</v>
      </c>
      <c r="K63" s="11">
        <v>44767</v>
      </c>
      <c r="L63" s="211" t="s">
        <v>111</v>
      </c>
      <c r="M63" s="163">
        <v>44768</v>
      </c>
      <c r="N63" s="11"/>
      <c r="O63" s="23"/>
      <c r="P63" s="173"/>
      <c r="Q63" s="71"/>
      <c r="R63" s="24"/>
    </row>
    <row r="64" spans="1:20" ht="101.25" customHeight="1">
      <c r="A64" s="68" t="s">
        <v>444</v>
      </c>
      <c r="B64" s="23">
        <v>195000</v>
      </c>
      <c r="C64" s="14">
        <v>44763</v>
      </c>
      <c r="D64" s="66" t="s">
        <v>445</v>
      </c>
      <c r="E64" s="66" t="s">
        <v>446</v>
      </c>
      <c r="F64" s="19" t="s">
        <v>49</v>
      </c>
      <c r="G64" s="95" t="s">
        <v>24</v>
      </c>
      <c r="H64" s="69" t="s">
        <v>447</v>
      </c>
      <c r="I64" s="66" t="s">
        <v>25</v>
      </c>
      <c r="J64" s="24" t="s">
        <v>448</v>
      </c>
      <c r="K64" s="11">
        <v>44776</v>
      </c>
      <c r="L64" s="24" t="s">
        <v>27</v>
      </c>
      <c r="M64" s="163">
        <v>44790</v>
      </c>
      <c r="N64" s="11" t="s">
        <v>449</v>
      </c>
      <c r="O64" s="23">
        <v>81644.759999999995</v>
      </c>
      <c r="P64" s="173"/>
      <c r="Q64" s="221" t="s">
        <v>29</v>
      </c>
      <c r="R64" s="29" t="s">
        <v>450</v>
      </c>
    </row>
    <row r="65" spans="1:20" ht="75" customHeight="1">
      <c r="A65" s="68" t="s">
        <v>451</v>
      </c>
      <c r="B65" s="23">
        <v>1150000</v>
      </c>
      <c r="C65" s="14">
        <v>44768</v>
      </c>
      <c r="D65" s="75" t="s">
        <v>452</v>
      </c>
      <c r="E65" s="76" t="s">
        <v>453</v>
      </c>
      <c r="F65" s="66" t="s">
        <v>74</v>
      </c>
      <c r="G65" s="95" t="s">
        <v>24</v>
      </c>
      <c r="H65" s="69" t="s">
        <v>454</v>
      </c>
      <c r="I65" s="66" t="s">
        <v>131</v>
      </c>
      <c r="J65" s="66" t="s">
        <v>455</v>
      </c>
      <c r="K65" s="11">
        <v>44776</v>
      </c>
      <c r="L65" s="24" t="s">
        <v>27</v>
      </c>
      <c r="M65" s="163">
        <v>44777</v>
      </c>
      <c r="N65" s="11" t="s">
        <v>456</v>
      </c>
      <c r="O65" s="172">
        <v>1149999.983</v>
      </c>
      <c r="P65" s="173"/>
      <c r="Q65" s="173" t="s">
        <v>380</v>
      </c>
      <c r="R65" s="22" t="s">
        <v>457</v>
      </c>
    </row>
    <row r="66" spans="1:20" ht="75" customHeight="1">
      <c r="A66" s="68" t="s">
        <v>458</v>
      </c>
      <c r="B66" s="23">
        <v>1130000</v>
      </c>
      <c r="C66" s="14">
        <v>44768</v>
      </c>
      <c r="D66" s="75" t="s">
        <v>459</v>
      </c>
      <c r="E66" s="76" t="s">
        <v>460</v>
      </c>
      <c r="F66" s="68" t="s">
        <v>461</v>
      </c>
      <c r="G66" s="196" t="s">
        <v>388</v>
      </c>
      <c r="H66" s="69" t="s">
        <v>462</v>
      </c>
      <c r="I66" s="66" t="s">
        <v>131</v>
      </c>
      <c r="J66" s="24" t="s">
        <v>463</v>
      </c>
      <c r="K66" s="11">
        <v>44784</v>
      </c>
      <c r="L66" s="24" t="s">
        <v>27</v>
      </c>
      <c r="M66" s="164">
        <v>44791</v>
      </c>
      <c r="N66" s="11" t="s">
        <v>464</v>
      </c>
      <c r="O66" s="174">
        <v>1130000</v>
      </c>
      <c r="P66" s="175"/>
      <c r="Q66" s="173" t="s">
        <v>380</v>
      </c>
      <c r="R66" s="29" t="s">
        <v>465</v>
      </c>
    </row>
    <row r="67" spans="1:20" ht="75" customHeight="1">
      <c r="A67" s="68" t="s">
        <v>466</v>
      </c>
      <c r="B67" s="23">
        <v>3390000</v>
      </c>
      <c r="C67" s="14">
        <v>44768</v>
      </c>
      <c r="D67" s="18" t="s">
        <v>467</v>
      </c>
      <c r="E67" s="76" t="s">
        <v>468</v>
      </c>
      <c r="F67" s="19" t="s">
        <v>74</v>
      </c>
      <c r="G67" s="196" t="s">
        <v>388</v>
      </c>
      <c r="H67" s="69" t="s">
        <v>469</v>
      </c>
      <c r="I67" s="66" t="s">
        <v>249</v>
      </c>
      <c r="J67" s="66" t="s">
        <v>470</v>
      </c>
      <c r="K67" s="11">
        <v>44774</v>
      </c>
      <c r="L67" s="211" t="s">
        <v>111</v>
      </c>
      <c r="M67" s="163">
        <v>44782</v>
      </c>
      <c r="N67" s="11"/>
      <c r="O67" s="172"/>
      <c r="P67" s="173"/>
      <c r="Q67" s="71"/>
      <c r="R67" s="22"/>
    </row>
    <row r="68" spans="1:20" ht="75" customHeight="1">
      <c r="A68" s="68" t="s">
        <v>440</v>
      </c>
      <c r="B68" s="23">
        <v>1469000</v>
      </c>
      <c r="C68" s="14">
        <v>44768</v>
      </c>
      <c r="D68" s="75" t="s">
        <v>441</v>
      </c>
      <c r="E68" s="76" t="s">
        <v>471</v>
      </c>
      <c r="F68" s="66" t="s">
        <v>74</v>
      </c>
      <c r="G68" s="95" t="s">
        <v>24</v>
      </c>
      <c r="H68" s="69" t="s">
        <v>472</v>
      </c>
      <c r="I68" s="66" t="s">
        <v>131</v>
      </c>
      <c r="J68" s="66" t="s">
        <v>473</v>
      </c>
      <c r="K68" s="11">
        <v>44771</v>
      </c>
      <c r="L68" s="24" t="s">
        <v>27</v>
      </c>
      <c r="M68" s="163">
        <v>44777</v>
      </c>
      <c r="N68" s="11" t="s">
        <v>474</v>
      </c>
      <c r="O68" s="172">
        <v>1469000</v>
      </c>
      <c r="P68" s="173"/>
      <c r="Q68" s="173" t="s">
        <v>380</v>
      </c>
      <c r="R68" s="22" t="s">
        <v>475</v>
      </c>
    </row>
    <row r="69" spans="1:20" ht="106.5" customHeight="1">
      <c r="A69" s="68" t="s">
        <v>476</v>
      </c>
      <c r="B69" s="23">
        <v>939000</v>
      </c>
      <c r="C69" s="14">
        <v>44768</v>
      </c>
      <c r="D69" s="75" t="s">
        <v>477</v>
      </c>
      <c r="E69" s="76" t="s">
        <v>215</v>
      </c>
      <c r="F69" s="66" t="s">
        <v>74</v>
      </c>
      <c r="G69" s="196" t="s">
        <v>388</v>
      </c>
      <c r="H69" s="69" t="s">
        <v>478</v>
      </c>
      <c r="I69" s="66" t="s">
        <v>131</v>
      </c>
      <c r="J69" s="66" t="s">
        <v>479</v>
      </c>
      <c r="K69" s="11">
        <v>44774</v>
      </c>
      <c r="L69" s="24" t="s">
        <v>27</v>
      </c>
      <c r="M69" s="163">
        <v>44778</v>
      </c>
      <c r="N69" s="11" t="s">
        <v>272</v>
      </c>
      <c r="O69" s="172">
        <v>938999.99899999995</v>
      </c>
      <c r="P69" s="173"/>
      <c r="Q69" s="173" t="s">
        <v>380</v>
      </c>
      <c r="R69" s="22" t="s">
        <v>480</v>
      </c>
    </row>
    <row r="70" spans="1:20" ht="86.25">
      <c r="A70" s="68" t="s">
        <v>481</v>
      </c>
      <c r="B70" s="23">
        <v>939000</v>
      </c>
      <c r="C70" s="14">
        <v>44768</v>
      </c>
      <c r="D70" s="75" t="s">
        <v>482</v>
      </c>
      <c r="E70" s="76" t="s">
        <v>215</v>
      </c>
      <c r="F70" s="66" t="s">
        <v>74</v>
      </c>
      <c r="G70" s="95" t="s">
        <v>24</v>
      </c>
      <c r="H70" s="69" t="s">
        <v>483</v>
      </c>
      <c r="I70" s="66" t="s">
        <v>131</v>
      </c>
      <c r="J70" s="24" t="s">
        <v>484</v>
      </c>
      <c r="K70" s="11">
        <v>44776</v>
      </c>
      <c r="L70" s="24" t="s">
        <v>27</v>
      </c>
      <c r="M70" s="163">
        <v>44777</v>
      </c>
      <c r="N70" s="11" t="s">
        <v>485</v>
      </c>
      <c r="O70" s="172">
        <v>600000</v>
      </c>
      <c r="P70" s="173"/>
      <c r="Q70" s="173" t="s">
        <v>380</v>
      </c>
      <c r="R70" s="22" t="s">
        <v>486</v>
      </c>
    </row>
    <row r="71" spans="1:20" ht="75" customHeight="1">
      <c r="A71" s="68" t="s">
        <v>487</v>
      </c>
      <c r="B71" s="23">
        <v>10000000</v>
      </c>
      <c r="C71" s="14">
        <v>44768</v>
      </c>
      <c r="D71" s="18" t="s">
        <v>488</v>
      </c>
      <c r="E71" s="76" t="s">
        <v>489</v>
      </c>
      <c r="F71" s="19" t="s">
        <v>490</v>
      </c>
      <c r="G71" s="196" t="s">
        <v>388</v>
      </c>
      <c r="H71" s="69" t="s">
        <v>491</v>
      </c>
      <c r="I71" s="66" t="s">
        <v>249</v>
      </c>
      <c r="J71" s="24" t="s">
        <v>492</v>
      </c>
      <c r="K71" s="11">
        <v>44782</v>
      </c>
      <c r="L71" s="24" t="s">
        <v>27</v>
      </c>
      <c r="M71" s="163">
        <v>44783</v>
      </c>
      <c r="N71" s="11" t="s">
        <v>493</v>
      </c>
      <c r="O71" s="172">
        <v>9986940</v>
      </c>
      <c r="P71" s="173"/>
      <c r="Q71" s="173" t="s">
        <v>87</v>
      </c>
      <c r="R71" s="29" t="s">
        <v>494</v>
      </c>
    </row>
    <row r="72" spans="1:20" ht="75" customHeight="1">
      <c r="A72" s="68" t="s">
        <v>495</v>
      </c>
      <c r="B72" s="23">
        <v>370000</v>
      </c>
      <c r="C72" s="14">
        <v>44771</v>
      </c>
      <c r="D72" s="66" t="s">
        <v>496</v>
      </c>
      <c r="E72" s="66" t="s">
        <v>497</v>
      </c>
      <c r="F72" s="19" t="s">
        <v>490</v>
      </c>
      <c r="G72" s="196" t="s">
        <v>388</v>
      </c>
      <c r="H72" s="69" t="s">
        <v>498</v>
      </c>
      <c r="I72" s="19" t="s">
        <v>25</v>
      </c>
      <c r="J72" s="66" t="s">
        <v>499</v>
      </c>
      <c r="K72" s="11">
        <v>44789</v>
      </c>
      <c r="L72" s="211" t="s">
        <v>111</v>
      </c>
      <c r="M72" s="163">
        <v>44798</v>
      </c>
      <c r="N72" s="11"/>
      <c r="O72" s="172"/>
      <c r="P72" s="173"/>
      <c r="Q72" s="71"/>
      <c r="R72" s="22"/>
    </row>
    <row r="73" spans="1:20" ht="75" customHeight="1">
      <c r="A73" s="68" t="s">
        <v>500</v>
      </c>
      <c r="B73" s="23">
        <v>660000</v>
      </c>
      <c r="C73" s="14">
        <v>44771</v>
      </c>
      <c r="D73" s="66" t="s">
        <v>501</v>
      </c>
      <c r="E73" s="66" t="s">
        <v>502</v>
      </c>
      <c r="F73" s="19" t="s">
        <v>145</v>
      </c>
      <c r="G73" s="196" t="s">
        <v>388</v>
      </c>
      <c r="H73" s="69" t="s">
        <v>503</v>
      </c>
      <c r="I73" s="19" t="s">
        <v>25</v>
      </c>
      <c r="J73" s="24" t="s">
        <v>504</v>
      </c>
      <c r="K73" s="11">
        <v>44789</v>
      </c>
      <c r="L73" s="211" t="s">
        <v>111</v>
      </c>
      <c r="M73" s="163">
        <v>44790</v>
      </c>
      <c r="N73" s="24"/>
      <c r="O73" s="172"/>
      <c r="P73" s="173"/>
      <c r="Q73" s="71"/>
      <c r="R73" s="29"/>
    </row>
    <row r="74" spans="1:20" ht="75" customHeight="1">
      <c r="A74" s="68" t="s">
        <v>505</v>
      </c>
      <c r="B74" s="23">
        <v>2000000</v>
      </c>
      <c r="C74" s="14">
        <v>44777</v>
      </c>
      <c r="D74" s="66" t="s">
        <v>506</v>
      </c>
      <c r="E74" s="66" t="s">
        <v>507</v>
      </c>
      <c r="F74" s="24" t="s">
        <v>159</v>
      </c>
      <c r="G74" s="196" t="s">
        <v>388</v>
      </c>
      <c r="H74" s="69" t="s">
        <v>508</v>
      </c>
      <c r="I74" s="19" t="s">
        <v>25</v>
      </c>
      <c r="J74" s="24" t="s">
        <v>509</v>
      </c>
      <c r="K74" s="11">
        <v>44818</v>
      </c>
      <c r="L74" s="211" t="s">
        <v>111</v>
      </c>
      <c r="M74" s="163"/>
      <c r="N74" s="24"/>
      <c r="O74" s="172"/>
      <c r="P74" s="173"/>
      <c r="Q74" s="71"/>
      <c r="R74" s="29"/>
    </row>
    <row r="75" spans="1:20" ht="109.5" customHeight="1">
      <c r="A75" s="68" t="s">
        <v>510</v>
      </c>
      <c r="B75" s="23">
        <v>6500000</v>
      </c>
      <c r="C75" s="14">
        <v>44781</v>
      </c>
      <c r="D75" s="75" t="s">
        <v>511</v>
      </c>
      <c r="E75" s="76" t="s">
        <v>512</v>
      </c>
      <c r="F75" s="66" t="s">
        <v>74</v>
      </c>
      <c r="G75" s="95" t="s">
        <v>24</v>
      </c>
      <c r="H75" s="69" t="s">
        <v>513</v>
      </c>
      <c r="I75" s="19" t="s">
        <v>131</v>
      </c>
      <c r="J75" s="24" t="s">
        <v>514</v>
      </c>
      <c r="K75" s="11">
        <v>44795</v>
      </c>
      <c r="L75" s="24" t="s">
        <v>27</v>
      </c>
      <c r="M75" s="163">
        <v>44810</v>
      </c>
      <c r="N75" s="24" t="s">
        <v>515</v>
      </c>
      <c r="O75" s="172">
        <v>15972437</v>
      </c>
      <c r="P75" s="173"/>
      <c r="Q75" s="173" t="s">
        <v>380</v>
      </c>
      <c r="R75" s="22" t="s">
        <v>516</v>
      </c>
    </row>
    <row r="76" spans="1:20" ht="75" customHeight="1">
      <c r="A76" s="68" t="s">
        <v>517</v>
      </c>
      <c r="B76" s="23">
        <v>149000</v>
      </c>
      <c r="C76" s="14">
        <v>44792</v>
      </c>
      <c r="D76" s="66" t="s">
        <v>518</v>
      </c>
      <c r="E76" s="66" t="s">
        <v>519</v>
      </c>
      <c r="F76" s="19" t="s">
        <v>520</v>
      </c>
      <c r="G76" s="196" t="s">
        <v>388</v>
      </c>
      <c r="H76" s="69" t="s">
        <v>521</v>
      </c>
      <c r="I76" s="69" t="s">
        <v>25</v>
      </c>
      <c r="J76" s="24" t="s">
        <v>522</v>
      </c>
      <c r="K76" s="11">
        <v>44802</v>
      </c>
      <c r="L76" s="24" t="s">
        <v>27</v>
      </c>
      <c r="M76" s="163">
        <v>44810</v>
      </c>
      <c r="N76" s="24" t="s">
        <v>349</v>
      </c>
      <c r="O76" s="172">
        <v>17374.88</v>
      </c>
      <c r="P76" s="163"/>
      <c r="Q76" s="163" t="s">
        <v>29</v>
      </c>
      <c r="R76" s="163" t="s">
        <v>523</v>
      </c>
    </row>
    <row r="77" spans="1:20" ht="69">
      <c r="A77" s="68" t="s">
        <v>524</v>
      </c>
      <c r="B77" s="23">
        <v>410000</v>
      </c>
      <c r="C77" s="14">
        <v>44792</v>
      </c>
      <c r="D77" s="66" t="s">
        <v>525</v>
      </c>
      <c r="E77" s="66" t="s">
        <v>526</v>
      </c>
      <c r="F77" s="19" t="s">
        <v>527</v>
      </c>
      <c r="G77" s="95" t="s">
        <v>24</v>
      </c>
      <c r="H77" s="69" t="s">
        <v>528</v>
      </c>
      <c r="I77" s="19" t="s">
        <v>25</v>
      </c>
      <c r="J77" s="24" t="s">
        <v>529</v>
      </c>
      <c r="K77" s="11">
        <v>44803</v>
      </c>
      <c r="L77" s="24" t="s">
        <v>27</v>
      </c>
      <c r="M77" s="163">
        <v>44817</v>
      </c>
      <c r="N77" s="24" t="s">
        <v>530</v>
      </c>
      <c r="O77" s="172">
        <v>3220.5</v>
      </c>
      <c r="P77" s="173"/>
      <c r="Q77" s="173" t="s">
        <v>29</v>
      </c>
      <c r="R77" s="22" t="s">
        <v>531</v>
      </c>
    </row>
    <row r="78" spans="1:20" ht="86.25">
      <c r="A78" s="68" t="s">
        <v>532</v>
      </c>
      <c r="B78" s="23">
        <v>295000</v>
      </c>
      <c r="C78" s="14">
        <v>44792</v>
      </c>
      <c r="D78" s="66" t="s">
        <v>533</v>
      </c>
      <c r="E78" s="66" t="s">
        <v>534</v>
      </c>
      <c r="F78" s="19" t="s">
        <v>42</v>
      </c>
      <c r="G78" s="196" t="s">
        <v>388</v>
      </c>
      <c r="H78" s="69" t="s">
        <v>535</v>
      </c>
      <c r="I78" s="19" t="s">
        <v>25</v>
      </c>
      <c r="J78" s="24" t="s">
        <v>536</v>
      </c>
      <c r="K78" s="11">
        <v>44802</v>
      </c>
      <c r="L78" s="24" t="s">
        <v>27</v>
      </c>
      <c r="M78" s="163">
        <v>44812</v>
      </c>
      <c r="N78" s="24" t="s">
        <v>537</v>
      </c>
      <c r="O78" s="172">
        <f>4282.7+13811.54</f>
        <v>18094.240000000002</v>
      </c>
      <c r="P78" s="173"/>
      <c r="Q78" s="173" t="s">
        <v>29</v>
      </c>
      <c r="R78" s="29" t="s">
        <v>538</v>
      </c>
    </row>
    <row r="79" spans="1:20" ht="86.25">
      <c r="A79" s="68" t="s">
        <v>539</v>
      </c>
      <c r="B79" s="23">
        <v>660000</v>
      </c>
      <c r="C79" s="14">
        <v>44792</v>
      </c>
      <c r="D79" s="66" t="s">
        <v>540</v>
      </c>
      <c r="E79" s="66" t="s">
        <v>497</v>
      </c>
      <c r="F79" s="19" t="s">
        <v>145</v>
      </c>
      <c r="G79" s="95" t="s">
        <v>24</v>
      </c>
      <c r="H79" s="69" t="s">
        <v>541</v>
      </c>
      <c r="I79" s="19" t="s">
        <v>25</v>
      </c>
      <c r="J79" s="24" t="s">
        <v>542</v>
      </c>
      <c r="K79" s="11">
        <v>44803</v>
      </c>
      <c r="L79" s="24" t="s">
        <v>27</v>
      </c>
      <c r="M79" s="163">
        <v>44813</v>
      </c>
      <c r="N79" s="24" t="s">
        <v>349</v>
      </c>
      <c r="O79" s="172">
        <v>272907.995</v>
      </c>
      <c r="P79" s="173"/>
      <c r="Q79" s="173" t="s">
        <v>29</v>
      </c>
      <c r="R79" s="22" t="s">
        <v>543</v>
      </c>
      <c r="S79" s="52"/>
      <c r="T79" s="52"/>
    </row>
    <row r="80" spans="1:20" ht="118.5" customHeight="1">
      <c r="A80" s="68" t="s">
        <v>544</v>
      </c>
      <c r="B80" s="23">
        <v>2900000</v>
      </c>
      <c r="C80" s="14">
        <v>44792</v>
      </c>
      <c r="D80" s="66" t="s">
        <v>545</v>
      </c>
      <c r="E80" s="66" t="s">
        <v>546</v>
      </c>
      <c r="F80" s="19" t="s">
        <v>74</v>
      </c>
      <c r="G80" s="196" t="s">
        <v>388</v>
      </c>
      <c r="H80" s="69" t="s">
        <v>547</v>
      </c>
      <c r="I80" s="19" t="s">
        <v>131</v>
      </c>
      <c r="J80" s="24" t="s">
        <v>548</v>
      </c>
      <c r="K80" s="11">
        <v>44802</v>
      </c>
      <c r="L80" s="24" t="s">
        <v>27</v>
      </c>
      <c r="M80" s="163">
        <v>44810</v>
      </c>
      <c r="N80" s="24" t="s">
        <v>549</v>
      </c>
      <c r="O80" s="172">
        <v>2876980</v>
      </c>
      <c r="P80" s="173"/>
      <c r="Q80" s="173" t="s">
        <v>226</v>
      </c>
      <c r="R80" s="22" t="s">
        <v>550</v>
      </c>
      <c r="S80" s="52"/>
      <c r="T80" s="52"/>
    </row>
    <row r="81" spans="1:20" ht="93.75" customHeight="1">
      <c r="A81" s="68" t="s">
        <v>551</v>
      </c>
      <c r="B81" s="23">
        <v>98875</v>
      </c>
      <c r="C81" s="14">
        <v>44792</v>
      </c>
      <c r="D81" s="66" t="s">
        <v>552</v>
      </c>
      <c r="E81" s="66" t="s">
        <v>553</v>
      </c>
      <c r="F81" s="24" t="s">
        <v>327</v>
      </c>
      <c r="G81" s="95" t="s">
        <v>24</v>
      </c>
      <c r="H81" s="69" t="s">
        <v>554</v>
      </c>
      <c r="I81" s="19" t="s">
        <v>25</v>
      </c>
      <c r="J81" s="24" t="s">
        <v>555</v>
      </c>
      <c r="K81" s="11">
        <v>44802</v>
      </c>
      <c r="L81" s="24" t="s">
        <v>27</v>
      </c>
      <c r="M81" s="163">
        <v>44812</v>
      </c>
      <c r="N81" s="24" t="s">
        <v>44</v>
      </c>
      <c r="O81" s="172">
        <v>86445</v>
      </c>
      <c r="P81" s="173"/>
      <c r="Q81" s="173" t="s">
        <v>87</v>
      </c>
      <c r="R81" s="22" t="s">
        <v>556</v>
      </c>
      <c r="S81" s="52"/>
      <c r="T81" s="52"/>
    </row>
    <row r="82" spans="1:20" ht="108" customHeight="1">
      <c r="A82" s="68" t="s">
        <v>557</v>
      </c>
      <c r="B82" s="23">
        <v>3350000</v>
      </c>
      <c r="C82" s="14">
        <v>44796</v>
      </c>
      <c r="D82" s="66" t="s">
        <v>558</v>
      </c>
      <c r="E82" s="66" t="s">
        <v>559</v>
      </c>
      <c r="F82" s="19" t="s">
        <v>74</v>
      </c>
      <c r="G82" s="196" t="s">
        <v>388</v>
      </c>
      <c r="H82" s="69" t="s">
        <v>560</v>
      </c>
      <c r="I82" s="19" t="s">
        <v>131</v>
      </c>
      <c r="J82" s="24" t="s">
        <v>561</v>
      </c>
      <c r="K82" s="11">
        <v>44809</v>
      </c>
      <c r="L82" s="24" t="s">
        <v>27</v>
      </c>
      <c r="M82" s="163">
        <v>44813</v>
      </c>
      <c r="N82" s="24" t="s">
        <v>562</v>
      </c>
      <c r="O82" s="172">
        <v>3349999.13</v>
      </c>
      <c r="P82" s="173"/>
      <c r="Q82" s="173" t="s">
        <v>186</v>
      </c>
      <c r="R82" s="22" t="s">
        <v>563</v>
      </c>
      <c r="S82" s="52"/>
      <c r="T82" s="52"/>
    </row>
    <row r="83" spans="1:20" ht="93.75" customHeight="1">
      <c r="A83" s="208" t="s">
        <v>564</v>
      </c>
      <c r="B83" s="23">
        <v>3350000</v>
      </c>
      <c r="C83" s="14">
        <v>44796</v>
      </c>
      <c r="D83" s="66" t="s">
        <v>565</v>
      </c>
      <c r="E83" s="66" t="s">
        <v>559</v>
      </c>
      <c r="F83" s="19" t="s">
        <v>74</v>
      </c>
      <c r="G83" s="95" t="s">
        <v>24</v>
      </c>
      <c r="H83" s="69" t="s">
        <v>566</v>
      </c>
      <c r="I83" s="19" t="s">
        <v>131</v>
      </c>
      <c r="J83" s="24" t="s">
        <v>567</v>
      </c>
      <c r="K83" s="11">
        <v>44810</v>
      </c>
      <c r="L83" s="211" t="s">
        <v>111</v>
      </c>
      <c r="M83" s="166">
        <v>44810</v>
      </c>
      <c r="N83" s="24"/>
      <c r="O83" s="172"/>
      <c r="P83" s="173"/>
      <c r="Q83" s="71"/>
      <c r="R83" s="22"/>
      <c r="S83" s="52"/>
      <c r="T83" s="52"/>
    </row>
    <row r="84" spans="1:20" ht="75" customHeight="1">
      <c r="A84" s="208" t="s">
        <v>505</v>
      </c>
      <c r="B84" s="23">
        <v>2000000</v>
      </c>
      <c r="C84" s="14">
        <v>44805</v>
      </c>
      <c r="D84" s="66" t="s">
        <v>568</v>
      </c>
      <c r="E84" s="66" t="s">
        <v>569</v>
      </c>
      <c r="F84" s="19" t="s">
        <v>159</v>
      </c>
      <c r="G84" s="196" t="s">
        <v>388</v>
      </c>
      <c r="H84" s="69" t="s">
        <v>508</v>
      </c>
      <c r="I84" s="19" t="s">
        <v>25</v>
      </c>
      <c r="J84" s="24" t="s">
        <v>509</v>
      </c>
      <c r="K84" s="11">
        <v>44818</v>
      </c>
      <c r="L84" s="211" t="s">
        <v>111</v>
      </c>
      <c r="M84" s="163">
        <v>44819</v>
      </c>
      <c r="N84" s="24"/>
      <c r="O84" s="172"/>
      <c r="P84" s="173"/>
      <c r="Q84" s="71"/>
      <c r="R84" s="22"/>
      <c r="S84" s="52"/>
      <c r="T84" s="52"/>
    </row>
    <row r="85" spans="1:20" ht="75" customHeight="1">
      <c r="A85" s="208" t="s">
        <v>570</v>
      </c>
      <c r="B85" s="23">
        <v>500000</v>
      </c>
      <c r="C85" s="14">
        <v>44805</v>
      </c>
      <c r="D85" s="66" t="s">
        <v>571</v>
      </c>
      <c r="E85" s="66" t="s">
        <v>572</v>
      </c>
      <c r="F85" s="19" t="s">
        <v>297</v>
      </c>
      <c r="G85" s="95" t="s">
        <v>24</v>
      </c>
      <c r="H85" s="69" t="s">
        <v>573</v>
      </c>
      <c r="I85" s="19" t="s">
        <v>25</v>
      </c>
      <c r="J85" s="24" t="s">
        <v>574</v>
      </c>
      <c r="K85" s="11">
        <v>44818</v>
      </c>
      <c r="L85" s="211" t="s">
        <v>111</v>
      </c>
      <c r="M85" s="163">
        <v>44813</v>
      </c>
      <c r="N85" s="31"/>
      <c r="O85" s="172"/>
      <c r="P85" s="173"/>
      <c r="Q85" s="71"/>
      <c r="R85" s="29"/>
      <c r="S85" s="52"/>
      <c r="T85" s="52"/>
    </row>
    <row r="86" spans="1:20" ht="75" customHeight="1">
      <c r="A86" s="208" t="s">
        <v>575</v>
      </c>
      <c r="B86" s="23">
        <v>555000</v>
      </c>
      <c r="C86" s="14">
        <v>44805</v>
      </c>
      <c r="D86" s="66" t="s">
        <v>540</v>
      </c>
      <c r="E86" s="66" t="s">
        <v>576</v>
      </c>
      <c r="F86" s="24" t="s">
        <v>115</v>
      </c>
      <c r="G86" s="196" t="s">
        <v>388</v>
      </c>
      <c r="H86" s="69" t="s">
        <v>577</v>
      </c>
      <c r="I86" s="19" t="s">
        <v>25</v>
      </c>
      <c r="J86" s="24" t="s">
        <v>578</v>
      </c>
      <c r="K86" s="11">
        <v>44818</v>
      </c>
      <c r="L86" s="211" t="s">
        <v>111</v>
      </c>
      <c r="M86" s="164">
        <v>44819</v>
      </c>
      <c r="N86" s="24"/>
      <c r="O86" s="172"/>
      <c r="P86" s="173"/>
      <c r="Q86" s="71"/>
      <c r="R86" s="29"/>
      <c r="S86" s="52"/>
      <c r="T86" s="52"/>
    </row>
    <row r="87" spans="1:20" ht="75" customHeight="1">
      <c r="A87" s="208" t="s">
        <v>579</v>
      </c>
      <c r="B87" s="23">
        <v>1000000</v>
      </c>
      <c r="C87" s="14">
        <v>44805</v>
      </c>
      <c r="D87" s="66" t="s">
        <v>580</v>
      </c>
      <c r="E87" s="66" t="s">
        <v>581</v>
      </c>
      <c r="F87" s="24" t="s">
        <v>34</v>
      </c>
      <c r="G87" s="95" t="s">
        <v>24</v>
      </c>
      <c r="H87" s="69" t="s">
        <v>582</v>
      </c>
      <c r="I87" s="19" t="s">
        <v>25</v>
      </c>
      <c r="J87" s="24" t="s">
        <v>583</v>
      </c>
      <c r="K87" s="11">
        <v>44818</v>
      </c>
      <c r="L87" s="211" t="s">
        <v>111</v>
      </c>
      <c r="M87" s="164">
        <v>44818</v>
      </c>
      <c r="N87" s="24"/>
      <c r="O87" s="172"/>
      <c r="P87" s="173"/>
      <c r="Q87" s="71"/>
      <c r="R87" s="22"/>
      <c r="S87" s="52"/>
      <c r="T87" s="52"/>
    </row>
    <row r="88" spans="1:20" ht="75" customHeight="1">
      <c r="A88" s="208" t="s">
        <v>584</v>
      </c>
      <c r="B88" s="23">
        <v>1000000</v>
      </c>
      <c r="C88" s="14">
        <v>44810</v>
      </c>
      <c r="D88" s="66" t="s">
        <v>585</v>
      </c>
      <c r="E88" s="66" t="s">
        <v>586</v>
      </c>
      <c r="F88" s="24" t="s">
        <v>34</v>
      </c>
      <c r="G88" s="196" t="s">
        <v>388</v>
      </c>
      <c r="H88" s="69" t="s">
        <v>587</v>
      </c>
      <c r="I88" s="19" t="s">
        <v>25</v>
      </c>
      <c r="J88" s="24" t="s">
        <v>588</v>
      </c>
      <c r="K88" s="11">
        <v>44818</v>
      </c>
      <c r="L88" s="211" t="s">
        <v>111</v>
      </c>
      <c r="M88" s="164">
        <v>44819</v>
      </c>
      <c r="N88" s="24"/>
      <c r="O88" s="172"/>
      <c r="P88" s="173"/>
      <c r="Q88" s="71"/>
      <c r="R88" s="22"/>
    </row>
    <row r="89" spans="1:20" ht="75" customHeight="1">
      <c r="A89" s="208" t="s">
        <v>495</v>
      </c>
      <c r="B89" s="23">
        <v>370000</v>
      </c>
      <c r="C89" s="14">
        <v>44810</v>
      </c>
      <c r="D89" s="66" t="s">
        <v>589</v>
      </c>
      <c r="E89" s="66" t="s">
        <v>497</v>
      </c>
      <c r="F89" s="19" t="s">
        <v>490</v>
      </c>
      <c r="G89" s="95" t="s">
        <v>24</v>
      </c>
      <c r="H89" s="69" t="s">
        <v>590</v>
      </c>
      <c r="I89" s="19" t="s">
        <v>25</v>
      </c>
      <c r="J89" s="24" t="s">
        <v>591</v>
      </c>
      <c r="K89" s="11">
        <v>44818</v>
      </c>
      <c r="L89" s="24" t="s">
        <v>27</v>
      </c>
      <c r="M89" s="164">
        <v>44836</v>
      </c>
      <c r="N89" s="24" t="s">
        <v>592</v>
      </c>
      <c r="O89" s="172"/>
      <c r="P89" s="173">
        <v>427.47899999999998</v>
      </c>
      <c r="Q89" s="173" t="s">
        <v>87</v>
      </c>
      <c r="R89" s="29" t="s">
        <v>593</v>
      </c>
    </row>
    <row r="90" spans="1:20" ht="82.5">
      <c r="A90" s="208" t="s">
        <v>564</v>
      </c>
      <c r="B90" s="23">
        <v>3350000</v>
      </c>
      <c r="C90" s="14">
        <v>44812</v>
      </c>
      <c r="D90" s="66" t="s">
        <v>565</v>
      </c>
      <c r="E90" s="66" t="s">
        <v>559</v>
      </c>
      <c r="F90" s="19" t="s">
        <v>74</v>
      </c>
      <c r="G90" s="95" t="s">
        <v>24</v>
      </c>
      <c r="H90" s="69" t="s">
        <v>594</v>
      </c>
      <c r="I90" s="19" t="s">
        <v>131</v>
      </c>
      <c r="J90" s="24" t="s">
        <v>595</v>
      </c>
      <c r="K90" s="11">
        <v>44817</v>
      </c>
      <c r="L90" s="24" t="s">
        <v>27</v>
      </c>
      <c r="M90" s="164">
        <v>44820</v>
      </c>
      <c r="N90" s="24" t="s">
        <v>596</v>
      </c>
      <c r="O90" s="172">
        <v>3349998</v>
      </c>
      <c r="P90" s="173"/>
      <c r="Q90" s="173" t="s">
        <v>380</v>
      </c>
      <c r="R90" s="22" t="s">
        <v>597</v>
      </c>
    </row>
    <row r="91" spans="1:20" ht="75" customHeight="1">
      <c r="A91" s="208" t="s">
        <v>598</v>
      </c>
      <c r="B91" s="23">
        <v>27950000</v>
      </c>
      <c r="C91" s="14">
        <v>44812</v>
      </c>
      <c r="D91" s="66" t="s">
        <v>599</v>
      </c>
      <c r="E91" s="66" t="s">
        <v>600</v>
      </c>
      <c r="F91" s="19" t="s">
        <v>74</v>
      </c>
      <c r="G91" s="95" t="s">
        <v>24</v>
      </c>
      <c r="H91" s="69" t="s">
        <v>601</v>
      </c>
      <c r="I91" s="19" t="s">
        <v>131</v>
      </c>
      <c r="J91" s="24" t="s">
        <v>602</v>
      </c>
      <c r="K91" s="11">
        <v>44819</v>
      </c>
      <c r="L91" s="24" t="s">
        <v>27</v>
      </c>
      <c r="M91" s="164">
        <v>44830</v>
      </c>
      <c r="N91" s="24" t="s">
        <v>319</v>
      </c>
      <c r="O91" s="172">
        <v>27950000.82</v>
      </c>
      <c r="P91" s="173"/>
      <c r="Q91" s="173" t="s">
        <v>380</v>
      </c>
      <c r="R91" s="22" t="s">
        <v>603</v>
      </c>
    </row>
    <row r="92" spans="1:20" ht="75" customHeight="1">
      <c r="A92" s="208" t="s">
        <v>604</v>
      </c>
      <c r="B92" s="23">
        <v>11715000</v>
      </c>
      <c r="C92" s="14" t="s">
        <v>605</v>
      </c>
      <c r="D92" s="66" t="s">
        <v>606</v>
      </c>
      <c r="E92" s="66" t="s">
        <v>607</v>
      </c>
      <c r="F92" s="19" t="s">
        <v>74</v>
      </c>
      <c r="G92" s="196" t="s">
        <v>388</v>
      </c>
      <c r="H92" s="69" t="s">
        <v>608</v>
      </c>
      <c r="I92" s="19" t="s">
        <v>131</v>
      </c>
      <c r="J92" s="24" t="s">
        <v>609</v>
      </c>
      <c r="K92" s="11">
        <v>44826</v>
      </c>
      <c r="L92" s="24" t="s">
        <v>27</v>
      </c>
      <c r="M92" s="164">
        <v>44831</v>
      </c>
      <c r="N92" s="24" t="s">
        <v>610</v>
      </c>
      <c r="O92" s="172">
        <v>11714936</v>
      </c>
      <c r="P92" s="173"/>
      <c r="Q92" s="173" t="s">
        <v>380</v>
      </c>
      <c r="R92" s="29" t="s">
        <v>611</v>
      </c>
    </row>
    <row r="93" spans="1:20" ht="75" customHeight="1">
      <c r="A93" s="208" t="s">
        <v>612</v>
      </c>
      <c r="B93" s="23">
        <v>73000000</v>
      </c>
      <c r="C93" s="14" t="s">
        <v>605</v>
      </c>
      <c r="D93" s="66" t="s">
        <v>613</v>
      </c>
      <c r="E93" s="66" t="s">
        <v>614</v>
      </c>
      <c r="F93" s="19" t="s">
        <v>74</v>
      </c>
      <c r="G93" s="95" t="s">
        <v>24</v>
      </c>
      <c r="H93" s="69" t="s">
        <v>615</v>
      </c>
      <c r="I93" s="19" t="s">
        <v>131</v>
      </c>
      <c r="J93" s="24" t="s">
        <v>616</v>
      </c>
      <c r="K93" s="11">
        <v>44826</v>
      </c>
      <c r="L93" s="24" t="s">
        <v>27</v>
      </c>
      <c r="M93" s="164">
        <v>44830</v>
      </c>
      <c r="N93" s="24" t="s">
        <v>617</v>
      </c>
      <c r="O93" s="174">
        <v>72920595</v>
      </c>
      <c r="P93" s="175"/>
      <c r="Q93" s="175" t="s">
        <v>226</v>
      </c>
      <c r="R93" s="29" t="s">
        <v>618</v>
      </c>
    </row>
    <row r="94" spans="1:20" ht="75" customHeight="1">
      <c r="A94" s="208" t="s">
        <v>619</v>
      </c>
      <c r="B94" s="23">
        <v>25000000</v>
      </c>
      <c r="C94" s="14" t="s">
        <v>605</v>
      </c>
      <c r="D94" s="18" t="s">
        <v>620</v>
      </c>
      <c r="E94" s="66" t="s">
        <v>621</v>
      </c>
      <c r="F94" s="19" t="s">
        <v>174</v>
      </c>
      <c r="G94" s="95" t="s">
        <v>24</v>
      </c>
      <c r="H94" s="69" t="s">
        <v>622</v>
      </c>
      <c r="I94" s="19" t="s">
        <v>131</v>
      </c>
      <c r="J94" s="24" t="s">
        <v>623</v>
      </c>
      <c r="K94" s="11">
        <v>44827</v>
      </c>
      <c r="L94" s="24" t="s">
        <v>27</v>
      </c>
      <c r="M94" s="164">
        <v>44858</v>
      </c>
      <c r="N94" s="24" t="s">
        <v>624</v>
      </c>
      <c r="O94" s="172"/>
      <c r="P94" s="173">
        <v>37560.07</v>
      </c>
      <c r="Q94" s="173" t="s">
        <v>87</v>
      </c>
      <c r="R94" s="22" t="s">
        <v>625</v>
      </c>
    </row>
    <row r="95" spans="1:20" ht="75" customHeight="1">
      <c r="A95" s="208" t="s">
        <v>626</v>
      </c>
      <c r="B95" s="23">
        <v>480000</v>
      </c>
      <c r="C95" s="14" t="s">
        <v>605</v>
      </c>
      <c r="D95" s="66" t="s">
        <v>627</v>
      </c>
      <c r="E95" s="66" t="s">
        <v>628</v>
      </c>
      <c r="F95" s="19" t="s">
        <v>346</v>
      </c>
      <c r="G95" s="196" t="s">
        <v>388</v>
      </c>
      <c r="H95" s="69" t="s">
        <v>629</v>
      </c>
      <c r="I95" s="19" t="s">
        <v>25</v>
      </c>
      <c r="J95" s="24" t="s">
        <v>630</v>
      </c>
      <c r="K95" s="11">
        <v>44826</v>
      </c>
      <c r="L95" s="211" t="s">
        <v>111</v>
      </c>
      <c r="M95" s="163">
        <v>44826</v>
      </c>
      <c r="N95" s="24"/>
      <c r="O95" s="172"/>
      <c r="P95" s="173"/>
      <c r="Q95" s="71"/>
      <c r="R95" s="22"/>
    </row>
    <row r="96" spans="1:20" ht="75" customHeight="1">
      <c r="A96" s="208" t="s">
        <v>631</v>
      </c>
      <c r="B96" s="23">
        <v>60000000</v>
      </c>
      <c r="C96" s="14" t="s">
        <v>605</v>
      </c>
      <c r="D96" s="66" t="s">
        <v>632</v>
      </c>
      <c r="E96" s="66" t="s">
        <v>633</v>
      </c>
      <c r="F96" s="19" t="s">
        <v>634</v>
      </c>
      <c r="G96" s="196" t="s">
        <v>388</v>
      </c>
      <c r="H96" s="69" t="s">
        <v>635</v>
      </c>
      <c r="I96" s="19" t="s">
        <v>131</v>
      </c>
      <c r="J96" s="24" t="s">
        <v>636</v>
      </c>
      <c r="K96" s="11">
        <v>44832</v>
      </c>
      <c r="L96" s="24" t="s">
        <v>27</v>
      </c>
      <c r="M96" s="164">
        <v>44872</v>
      </c>
      <c r="N96" s="24" t="s">
        <v>637</v>
      </c>
      <c r="O96" s="172"/>
      <c r="P96" s="173">
        <v>92999</v>
      </c>
      <c r="Q96" s="173" t="s">
        <v>87</v>
      </c>
      <c r="R96" s="29" t="s">
        <v>638</v>
      </c>
    </row>
    <row r="97" spans="1:18" ht="80.25" customHeight="1">
      <c r="A97" s="208" t="s">
        <v>639</v>
      </c>
      <c r="B97" s="23">
        <v>500000</v>
      </c>
      <c r="C97" s="14">
        <v>44820</v>
      </c>
      <c r="D97" s="18" t="s">
        <v>640</v>
      </c>
      <c r="E97" s="66" t="s">
        <v>641</v>
      </c>
      <c r="F97" s="19" t="s">
        <v>642</v>
      </c>
      <c r="G97" s="196" t="s">
        <v>388</v>
      </c>
      <c r="H97" s="69" t="s">
        <v>643</v>
      </c>
      <c r="I97" s="24" t="s">
        <v>76</v>
      </c>
      <c r="J97" s="24" t="s">
        <v>644</v>
      </c>
      <c r="K97" s="11">
        <v>44839</v>
      </c>
      <c r="L97" s="24" t="s">
        <v>27</v>
      </c>
      <c r="M97" s="164">
        <v>44840</v>
      </c>
      <c r="N97" s="24" t="s">
        <v>645</v>
      </c>
      <c r="O97" s="172">
        <v>117972</v>
      </c>
      <c r="P97" s="173"/>
      <c r="Q97" s="173" t="s">
        <v>226</v>
      </c>
      <c r="R97" s="22"/>
    </row>
    <row r="98" spans="1:18" ht="80.25" customHeight="1">
      <c r="A98" s="208" t="s">
        <v>646</v>
      </c>
      <c r="B98" s="23">
        <v>555000</v>
      </c>
      <c r="C98" s="14">
        <v>44827</v>
      </c>
      <c r="D98" s="18" t="s">
        <v>647</v>
      </c>
      <c r="E98" s="66" t="s">
        <v>576</v>
      </c>
      <c r="F98" s="19" t="s">
        <v>115</v>
      </c>
      <c r="G98" s="95" t="s">
        <v>24</v>
      </c>
      <c r="H98" s="69" t="s">
        <v>648</v>
      </c>
      <c r="I98" s="24" t="s">
        <v>25</v>
      </c>
      <c r="J98" s="24" t="s">
        <v>649</v>
      </c>
      <c r="K98" s="11">
        <v>44837</v>
      </c>
      <c r="L98" s="24" t="s">
        <v>27</v>
      </c>
      <c r="M98" s="164">
        <v>44851</v>
      </c>
      <c r="N98" s="24" t="s">
        <v>650</v>
      </c>
      <c r="O98" s="172"/>
      <c r="P98" s="173">
        <v>33.5</v>
      </c>
      <c r="Q98" s="173" t="s">
        <v>29</v>
      </c>
      <c r="R98" s="22" t="s">
        <v>651</v>
      </c>
    </row>
    <row r="99" spans="1:18" ht="80.25" customHeight="1">
      <c r="A99" s="208" t="s">
        <v>652</v>
      </c>
      <c r="B99" s="23">
        <v>1000000</v>
      </c>
      <c r="C99" s="14">
        <v>44827</v>
      </c>
      <c r="D99" s="18" t="s">
        <v>653</v>
      </c>
      <c r="E99" s="66" t="s">
        <v>654</v>
      </c>
      <c r="F99" s="19" t="s">
        <v>34</v>
      </c>
      <c r="G99" s="95" t="s">
        <v>24</v>
      </c>
      <c r="H99" s="69" t="s">
        <v>655</v>
      </c>
      <c r="I99" s="24" t="s">
        <v>25</v>
      </c>
      <c r="J99" s="24" t="s">
        <v>656</v>
      </c>
      <c r="K99" s="11">
        <v>44838</v>
      </c>
      <c r="L99" s="24" t="s">
        <v>27</v>
      </c>
      <c r="M99" s="164"/>
      <c r="N99" s="24" t="s">
        <v>657</v>
      </c>
      <c r="O99" s="172">
        <f>198565+5848</f>
        <v>204413</v>
      </c>
      <c r="P99" s="173"/>
      <c r="Q99" s="173" t="s">
        <v>29</v>
      </c>
      <c r="R99" s="29" t="s">
        <v>658</v>
      </c>
    </row>
    <row r="100" spans="1:18" ht="80.25" customHeight="1">
      <c r="A100" s="208" t="s">
        <v>659</v>
      </c>
      <c r="B100" s="23">
        <v>1000000</v>
      </c>
      <c r="C100" s="14">
        <v>44827</v>
      </c>
      <c r="D100" s="18" t="s">
        <v>660</v>
      </c>
      <c r="E100" s="68" t="s">
        <v>661</v>
      </c>
      <c r="F100" s="24" t="s">
        <v>662</v>
      </c>
      <c r="G100" s="95" t="s">
        <v>24</v>
      </c>
      <c r="H100" s="69" t="s">
        <v>663</v>
      </c>
      <c r="I100" s="24" t="s">
        <v>25</v>
      </c>
      <c r="J100" s="24" t="s">
        <v>664</v>
      </c>
      <c r="K100" s="11">
        <v>44838</v>
      </c>
      <c r="L100" s="211" t="s">
        <v>111</v>
      </c>
      <c r="M100" s="164"/>
      <c r="N100" s="24"/>
      <c r="O100" s="172"/>
      <c r="P100" s="173"/>
      <c r="Q100" s="71"/>
      <c r="R100" s="22"/>
    </row>
    <row r="101" spans="1:18" ht="75" customHeight="1">
      <c r="A101" s="208" t="s">
        <v>665</v>
      </c>
      <c r="B101" s="23">
        <v>23000000</v>
      </c>
      <c r="C101" s="14">
        <v>44830</v>
      </c>
      <c r="D101" s="66" t="s">
        <v>666</v>
      </c>
      <c r="E101" s="24" t="s">
        <v>667</v>
      </c>
      <c r="F101" s="24" t="s">
        <v>668</v>
      </c>
      <c r="G101" s="196" t="s">
        <v>388</v>
      </c>
      <c r="H101" s="69" t="s">
        <v>669</v>
      </c>
      <c r="I101" s="19" t="s">
        <v>25</v>
      </c>
      <c r="J101" s="24" t="s">
        <v>670</v>
      </c>
      <c r="K101" s="11">
        <v>44840</v>
      </c>
      <c r="L101" s="24" t="s">
        <v>27</v>
      </c>
      <c r="M101" s="164">
        <v>44865</v>
      </c>
      <c r="N101" s="24" t="s">
        <v>671</v>
      </c>
      <c r="O101" s="174">
        <v>23328155.208000001</v>
      </c>
      <c r="P101" s="175"/>
      <c r="Q101" s="175" t="s">
        <v>226</v>
      </c>
      <c r="R101" s="29" t="s">
        <v>672</v>
      </c>
    </row>
    <row r="102" spans="1:18" ht="75" customHeight="1">
      <c r="A102" s="208" t="s">
        <v>673</v>
      </c>
      <c r="B102" s="23">
        <v>3080000</v>
      </c>
      <c r="C102" s="14">
        <v>44833</v>
      </c>
      <c r="D102" s="66" t="s">
        <v>674</v>
      </c>
      <c r="E102" s="66" t="s">
        <v>675</v>
      </c>
      <c r="F102" s="19" t="s">
        <v>74</v>
      </c>
      <c r="G102" s="196" t="s">
        <v>388</v>
      </c>
      <c r="H102" s="69" t="s">
        <v>676</v>
      </c>
      <c r="I102" s="19" t="s">
        <v>131</v>
      </c>
      <c r="J102" s="24" t="s">
        <v>677</v>
      </c>
      <c r="K102" s="11">
        <v>44838</v>
      </c>
      <c r="L102" s="24" t="s">
        <v>27</v>
      </c>
      <c r="M102" s="163">
        <v>44841</v>
      </c>
      <c r="N102" s="24" t="s">
        <v>678</v>
      </c>
      <c r="O102" s="172">
        <v>3079250</v>
      </c>
      <c r="P102" s="173"/>
      <c r="Q102" s="173" t="s">
        <v>226</v>
      </c>
      <c r="R102" s="22" t="s">
        <v>679</v>
      </c>
    </row>
    <row r="103" spans="1:18" ht="75" customHeight="1">
      <c r="A103" s="208" t="s">
        <v>680</v>
      </c>
      <c r="B103" s="23">
        <v>750000</v>
      </c>
      <c r="C103" s="14">
        <v>44833</v>
      </c>
      <c r="D103" s="66" t="s">
        <v>681</v>
      </c>
      <c r="E103" s="66" t="s">
        <v>682</v>
      </c>
      <c r="F103" s="19" t="s">
        <v>74</v>
      </c>
      <c r="G103" s="95" t="s">
        <v>24</v>
      </c>
      <c r="H103" s="69" t="s">
        <v>683</v>
      </c>
      <c r="I103" s="19" t="s">
        <v>131</v>
      </c>
      <c r="J103" s="24" t="s">
        <v>684</v>
      </c>
      <c r="K103" s="11">
        <v>44840</v>
      </c>
      <c r="L103" s="24" t="s">
        <v>27</v>
      </c>
      <c r="M103" s="164">
        <v>44841</v>
      </c>
      <c r="N103" s="24" t="s">
        <v>272</v>
      </c>
      <c r="O103" s="172">
        <v>749999.995</v>
      </c>
      <c r="P103" s="173"/>
      <c r="Q103" s="173" t="s">
        <v>226</v>
      </c>
      <c r="R103" s="22" t="s">
        <v>685</v>
      </c>
    </row>
    <row r="104" spans="1:18" ht="112.5" customHeight="1">
      <c r="A104" s="208" t="s">
        <v>686</v>
      </c>
      <c r="B104" s="23">
        <v>800000</v>
      </c>
      <c r="C104" s="14">
        <v>44833</v>
      </c>
      <c r="D104" s="66" t="s">
        <v>687</v>
      </c>
      <c r="E104" s="66" t="s">
        <v>215</v>
      </c>
      <c r="F104" s="19" t="s">
        <v>74</v>
      </c>
      <c r="G104" s="95" t="s">
        <v>24</v>
      </c>
      <c r="H104" s="69" t="s">
        <v>688</v>
      </c>
      <c r="I104" s="19" t="s">
        <v>131</v>
      </c>
      <c r="J104" s="24" t="s">
        <v>689</v>
      </c>
      <c r="K104" s="11">
        <v>44840</v>
      </c>
      <c r="L104" s="211" t="s">
        <v>690</v>
      </c>
      <c r="M104" s="164"/>
      <c r="N104" s="24"/>
      <c r="O104" s="174"/>
      <c r="P104" s="175"/>
      <c r="Q104" s="72"/>
      <c r="R104" s="29"/>
    </row>
    <row r="105" spans="1:18" ht="75" customHeight="1">
      <c r="A105" s="68" t="s">
        <v>691</v>
      </c>
      <c r="B105" s="23">
        <v>2000000</v>
      </c>
      <c r="C105" s="14">
        <v>44834</v>
      </c>
      <c r="D105" s="18" t="s">
        <v>692</v>
      </c>
      <c r="E105" s="66" t="s">
        <v>693</v>
      </c>
      <c r="F105" s="19" t="s">
        <v>83</v>
      </c>
      <c r="G105" s="196" t="s">
        <v>388</v>
      </c>
      <c r="H105" s="69" t="s">
        <v>694</v>
      </c>
      <c r="I105" s="24" t="s">
        <v>76</v>
      </c>
      <c r="J105" s="24" t="s">
        <v>695</v>
      </c>
      <c r="K105" s="11">
        <v>44852</v>
      </c>
      <c r="L105" s="24" t="s">
        <v>27</v>
      </c>
      <c r="M105" s="164" t="s">
        <v>696</v>
      </c>
      <c r="N105" s="24" t="s">
        <v>697</v>
      </c>
      <c r="O105" s="172">
        <v>1050000</v>
      </c>
      <c r="P105" s="173">
        <v>1255.713</v>
      </c>
      <c r="Q105" s="173" t="s">
        <v>29</v>
      </c>
      <c r="R105" s="29" t="s">
        <v>698</v>
      </c>
    </row>
    <row r="106" spans="1:18" ht="82.5">
      <c r="A106" s="208" t="s">
        <v>699</v>
      </c>
      <c r="B106" s="23" t="s">
        <v>700</v>
      </c>
      <c r="C106" s="11">
        <v>44837</v>
      </c>
      <c r="D106" s="18" t="s">
        <v>701</v>
      </c>
      <c r="E106" s="66" t="s">
        <v>702</v>
      </c>
      <c r="F106" s="19" t="s">
        <v>297</v>
      </c>
      <c r="G106" s="196" t="s">
        <v>388</v>
      </c>
      <c r="H106" s="69" t="s">
        <v>703</v>
      </c>
      <c r="I106" s="19" t="s">
        <v>25</v>
      </c>
      <c r="J106" s="24" t="s">
        <v>704</v>
      </c>
      <c r="K106" s="11">
        <v>44844</v>
      </c>
      <c r="L106" s="24" t="s">
        <v>27</v>
      </c>
      <c r="M106" s="164">
        <v>44852</v>
      </c>
      <c r="N106" s="24" t="s">
        <v>44</v>
      </c>
      <c r="O106" s="172">
        <v>194427.8</v>
      </c>
      <c r="P106" s="173"/>
      <c r="Q106" s="173" t="s">
        <v>87</v>
      </c>
      <c r="R106" s="22" t="s">
        <v>705</v>
      </c>
    </row>
    <row r="107" spans="1:18" ht="78.75">
      <c r="A107" s="208" t="s">
        <v>706</v>
      </c>
      <c r="B107" s="23">
        <v>642000</v>
      </c>
      <c r="C107" s="11">
        <v>44837</v>
      </c>
      <c r="D107" s="18" t="s">
        <v>707</v>
      </c>
      <c r="E107" s="66" t="s">
        <v>708</v>
      </c>
      <c r="F107" s="19" t="s">
        <v>297</v>
      </c>
      <c r="G107" s="95" t="s">
        <v>24</v>
      </c>
      <c r="H107" s="69" t="s">
        <v>709</v>
      </c>
      <c r="I107" s="24" t="s">
        <v>25</v>
      </c>
      <c r="J107" s="24" t="s">
        <v>710</v>
      </c>
      <c r="K107" s="11">
        <v>44845</v>
      </c>
      <c r="L107" s="24" t="s">
        <v>27</v>
      </c>
      <c r="M107" s="164" t="s">
        <v>711</v>
      </c>
      <c r="N107" s="24" t="s">
        <v>712</v>
      </c>
      <c r="O107" s="172">
        <v>63355.71</v>
      </c>
      <c r="P107" s="173">
        <v>253.97900000000001</v>
      </c>
      <c r="Q107" s="71"/>
      <c r="R107" s="29" t="s">
        <v>713</v>
      </c>
    </row>
    <row r="108" spans="1:18" ht="82.5">
      <c r="A108" s="208" t="s">
        <v>714</v>
      </c>
      <c r="B108" s="23">
        <v>6000000</v>
      </c>
      <c r="C108" s="11">
        <v>44837</v>
      </c>
      <c r="D108" s="18" t="s">
        <v>715</v>
      </c>
      <c r="E108" s="66" t="s">
        <v>716</v>
      </c>
      <c r="F108" s="19" t="s">
        <v>74</v>
      </c>
      <c r="G108" s="196" t="s">
        <v>388</v>
      </c>
      <c r="H108" s="69" t="s">
        <v>717</v>
      </c>
      <c r="I108" s="19" t="s">
        <v>131</v>
      </c>
      <c r="J108" s="24" t="s">
        <v>718</v>
      </c>
      <c r="K108" s="11">
        <v>44847</v>
      </c>
      <c r="L108" s="24" t="s">
        <v>27</v>
      </c>
      <c r="M108" s="164">
        <v>44861</v>
      </c>
      <c r="N108" s="24" t="s">
        <v>719</v>
      </c>
      <c r="O108" s="172">
        <v>5999999.4199999999</v>
      </c>
      <c r="P108" s="173"/>
      <c r="Q108" s="173" t="s">
        <v>226</v>
      </c>
      <c r="R108" s="22" t="s">
        <v>720</v>
      </c>
    </row>
    <row r="109" spans="1:18" ht="86.25" customHeight="1">
      <c r="A109" s="208" t="s">
        <v>721</v>
      </c>
      <c r="B109" s="23">
        <v>4000000</v>
      </c>
      <c r="C109" s="14">
        <v>44841</v>
      </c>
      <c r="D109" s="18" t="s">
        <v>722</v>
      </c>
      <c r="E109" s="66" t="s">
        <v>723</v>
      </c>
      <c r="F109" s="19" t="s">
        <v>724</v>
      </c>
      <c r="G109" s="95" t="s">
        <v>24</v>
      </c>
      <c r="H109" s="69" t="s">
        <v>725</v>
      </c>
      <c r="I109" s="24" t="s">
        <v>25</v>
      </c>
      <c r="J109" s="24" t="s">
        <v>726</v>
      </c>
      <c r="K109" s="11">
        <v>44852</v>
      </c>
      <c r="L109" s="24" t="s">
        <v>27</v>
      </c>
      <c r="M109" s="163">
        <v>44866</v>
      </c>
      <c r="N109" s="24" t="s">
        <v>727</v>
      </c>
      <c r="O109" s="172">
        <f>82601.87+ 1143472.3798</f>
        <v>1226074.2497999999</v>
      </c>
      <c r="P109" s="173"/>
      <c r="Q109" s="175" t="s">
        <v>29</v>
      </c>
      <c r="R109" s="29" t="s">
        <v>728</v>
      </c>
    </row>
    <row r="110" spans="1:18" ht="75" customHeight="1">
      <c r="A110" s="208" t="s">
        <v>729</v>
      </c>
      <c r="B110" s="23">
        <v>460000</v>
      </c>
      <c r="C110" s="11">
        <v>44846</v>
      </c>
      <c r="D110" s="18" t="s">
        <v>730</v>
      </c>
      <c r="E110" s="24" t="s">
        <v>731</v>
      </c>
      <c r="F110" s="19" t="s">
        <v>159</v>
      </c>
      <c r="G110" s="196" t="s">
        <v>388</v>
      </c>
      <c r="H110" s="69" t="s">
        <v>732</v>
      </c>
      <c r="I110" s="19" t="s">
        <v>249</v>
      </c>
      <c r="J110" s="24" t="s">
        <v>733</v>
      </c>
      <c r="K110" s="11">
        <v>44855</v>
      </c>
      <c r="L110" s="24" t="s">
        <v>27</v>
      </c>
      <c r="M110" s="164">
        <v>44859</v>
      </c>
      <c r="N110" s="24" t="s">
        <v>734</v>
      </c>
      <c r="O110" s="174">
        <v>16893.5</v>
      </c>
      <c r="P110" s="175"/>
      <c r="Q110" s="175" t="s">
        <v>29</v>
      </c>
      <c r="R110" s="29" t="s">
        <v>735</v>
      </c>
    </row>
    <row r="111" spans="1:18" ht="75" customHeight="1">
      <c r="A111" s="208" t="s">
        <v>466</v>
      </c>
      <c r="B111" s="23">
        <v>3390000</v>
      </c>
      <c r="C111" s="11">
        <v>44846</v>
      </c>
      <c r="D111" s="18" t="s">
        <v>736</v>
      </c>
      <c r="E111" s="24" t="s">
        <v>468</v>
      </c>
      <c r="F111" s="19" t="s">
        <v>74</v>
      </c>
      <c r="G111" s="95" t="s">
        <v>24</v>
      </c>
      <c r="H111" s="69" t="s">
        <v>737</v>
      </c>
      <c r="I111" s="19" t="s">
        <v>249</v>
      </c>
      <c r="J111" s="24" t="s">
        <v>738</v>
      </c>
      <c r="K111" s="11">
        <v>44853</v>
      </c>
      <c r="L111" s="211" t="s">
        <v>739</v>
      </c>
      <c r="M111" s="164"/>
      <c r="N111" s="11"/>
      <c r="O111" s="174"/>
      <c r="P111" s="173"/>
      <c r="Q111" s="71"/>
      <c r="R111" s="22"/>
    </row>
    <row r="112" spans="1:18" ht="75" customHeight="1">
      <c r="A112" s="208" t="s">
        <v>740</v>
      </c>
      <c r="B112" s="23">
        <v>898722</v>
      </c>
      <c r="C112" s="14">
        <v>44847</v>
      </c>
      <c r="D112" s="18" t="s">
        <v>741</v>
      </c>
      <c r="E112" s="24" t="s">
        <v>742</v>
      </c>
      <c r="F112" s="19" t="s">
        <v>743</v>
      </c>
      <c r="G112" s="196" t="s">
        <v>388</v>
      </c>
      <c r="H112" s="69" t="s">
        <v>744</v>
      </c>
      <c r="I112" s="24" t="s">
        <v>35</v>
      </c>
      <c r="J112" s="24" t="s">
        <v>745</v>
      </c>
      <c r="K112" s="11">
        <v>44853</v>
      </c>
      <c r="L112" s="24" t="s">
        <v>27</v>
      </c>
      <c r="M112" s="164">
        <v>44855</v>
      </c>
      <c r="N112" s="24" t="s">
        <v>746</v>
      </c>
      <c r="O112" s="172">
        <v>898722</v>
      </c>
      <c r="P112" s="173"/>
      <c r="Q112" s="173" t="s">
        <v>226</v>
      </c>
      <c r="R112" s="22" t="s">
        <v>747</v>
      </c>
    </row>
    <row r="113" spans="1:18" ht="75" customHeight="1">
      <c r="A113" s="208" t="s">
        <v>748</v>
      </c>
      <c r="B113" s="23">
        <v>679000</v>
      </c>
      <c r="C113" s="14">
        <v>44848</v>
      </c>
      <c r="D113" s="18" t="s">
        <v>749</v>
      </c>
      <c r="E113" s="24" t="s">
        <v>750</v>
      </c>
      <c r="F113" s="19" t="s">
        <v>527</v>
      </c>
      <c r="G113" s="95" t="s">
        <v>24</v>
      </c>
      <c r="H113" s="69" t="s">
        <v>751</v>
      </c>
      <c r="I113" s="24" t="s">
        <v>76</v>
      </c>
      <c r="J113" s="24" t="s">
        <v>752</v>
      </c>
      <c r="K113" s="11">
        <v>44859</v>
      </c>
      <c r="L113" s="24" t="s">
        <v>27</v>
      </c>
      <c r="M113" s="164">
        <v>44861</v>
      </c>
      <c r="N113" s="24" t="s">
        <v>753</v>
      </c>
      <c r="O113" s="172">
        <v>351882</v>
      </c>
      <c r="P113" s="173"/>
      <c r="Q113" s="173" t="s">
        <v>29</v>
      </c>
      <c r="R113" s="22" t="s">
        <v>754</v>
      </c>
    </row>
    <row r="114" spans="1:18" ht="75" customHeight="1">
      <c r="A114" s="208" t="s">
        <v>755</v>
      </c>
      <c r="B114" s="23">
        <v>1200000</v>
      </c>
      <c r="C114" s="14">
        <v>44848</v>
      </c>
      <c r="D114" s="18" t="s">
        <v>756</v>
      </c>
      <c r="E114" s="24" t="s">
        <v>757</v>
      </c>
      <c r="F114" s="19" t="s">
        <v>49</v>
      </c>
      <c r="G114" s="196" t="s">
        <v>388</v>
      </c>
      <c r="H114" s="69" t="s">
        <v>758</v>
      </c>
      <c r="I114" s="19" t="s">
        <v>249</v>
      </c>
      <c r="J114" s="24" t="s">
        <v>759</v>
      </c>
      <c r="K114" s="11">
        <v>44859</v>
      </c>
      <c r="L114" s="24" t="s">
        <v>27</v>
      </c>
      <c r="M114" s="164">
        <v>44867</v>
      </c>
      <c r="N114" s="24" t="s">
        <v>734</v>
      </c>
      <c r="O114" s="172">
        <v>12288.75</v>
      </c>
      <c r="P114" s="173"/>
      <c r="Q114" s="173" t="s">
        <v>29</v>
      </c>
      <c r="R114" s="22" t="s">
        <v>760</v>
      </c>
    </row>
    <row r="115" spans="1:18" ht="75" customHeight="1">
      <c r="A115" s="208" t="s">
        <v>761</v>
      </c>
      <c r="B115" s="23">
        <v>2000000</v>
      </c>
      <c r="C115" s="14">
        <v>44848</v>
      </c>
      <c r="D115" s="18" t="s">
        <v>756</v>
      </c>
      <c r="E115" s="24" t="s">
        <v>757</v>
      </c>
      <c r="F115" s="19" t="s">
        <v>762</v>
      </c>
      <c r="G115" s="95" t="s">
        <v>24</v>
      </c>
      <c r="H115" s="69" t="s">
        <v>763</v>
      </c>
      <c r="I115" s="19" t="s">
        <v>249</v>
      </c>
      <c r="J115" s="24" t="s">
        <v>764</v>
      </c>
      <c r="K115" s="11">
        <v>44855</v>
      </c>
      <c r="L115" s="24" t="s">
        <v>27</v>
      </c>
      <c r="M115" s="164">
        <v>44859</v>
      </c>
      <c r="N115" s="24" t="s">
        <v>734</v>
      </c>
      <c r="O115" s="172">
        <v>1998405</v>
      </c>
      <c r="P115" s="173"/>
      <c r="Q115" s="173" t="s">
        <v>87</v>
      </c>
      <c r="R115" s="22" t="s">
        <v>765</v>
      </c>
    </row>
    <row r="116" spans="1:18" ht="75" customHeight="1">
      <c r="A116" s="208" t="s">
        <v>766</v>
      </c>
      <c r="B116" s="23">
        <v>2000000</v>
      </c>
      <c r="C116" s="14">
        <v>44848</v>
      </c>
      <c r="D116" s="18" t="s">
        <v>767</v>
      </c>
      <c r="E116" s="24" t="s">
        <v>768</v>
      </c>
      <c r="F116" s="19" t="s">
        <v>724</v>
      </c>
      <c r="G116" s="196" t="s">
        <v>388</v>
      </c>
      <c r="H116" s="69" t="s">
        <v>769</v>
      </c>
      <c r="I116" s="19" t="s">
        <v>249</v>
      </c>
      <c r="J116" s="24" t="s">
        <v>770</v>
      </c>
      <c r="K116" s="11">
        <v>44859</v>
      </c>
      <c r="L116" s="24" t="s">
        <v>27</v>
      </c>
      <c r="M116" s="164">
        <v>44872</v>
      </c>
      <c r="N116" s="24" t="s">
        <v>771</v>
      </c>
      <c r="O116" s="172">
        <v>149160</v>
      </c>
      <c r="P116" s="173"/>
      <c r="Q116" s="173" t="s">
        <v>29</v>
      </c>
      <c r="R116" s="22" t="s">
        <v>772</v>
      </c>
    </row>
    <row r="117" spans="1:18" ht="75" customHeight="1">
      <c r="A117" s="208" t="s">
        <v>626</v>
      </c>
      <c r="B117" s="23">
        <v>480000</v>
      </c>
      <c r="C117" s="14">
        <v>44851</v>
      </c>
      <c r="D117" s="18" t="s">
        <v>773</v>
      </c>
      <c r="E117" s="66" t="s">
        <v>774</v>
      </c>
      <c r="F117" s="19" t="s">
        <v>346</v>
      </c>
      <c r="G117" s="95" t="s">
        <v>24</v>
      </c>
      <c r="H117" s="69" t="s">
        <v>775</v>
      </c>
      <c r="I117" s="24" t="s">
        <v>25</v>
      </c>
      <c r="J117" s="24" t="s">
        <v>776</v>
      </c>
      <c r="K117" s="11">
        <v>44861</v>
      </c>
      <c r="L117" s="24" t="s">
        <v>27</v>
      </c>
      <c r="M117" s="164">
        <v>44874</v>
      </c>
      <c r="N117" s="24" t="s">
        <v>349</v>
      </c>
      <c r="O117" s="172">
        <v>487640.92300000001</v>
      </c>
      <c r="P117" s="173"/>
      <c r="Q117" s="173" t="s">
        <v>87</v>
      </c>
      <c r="R117" s="22" t="s">
        <v>777</v>
      </c>
    </row>
    <row r="118" spans="1:18" ht="243.75" customHeight="1">
      <c r="A118" s="208" t="s">
        <v>778</v>
      </c>
      <c r="B118" s="23">
        <v>3000000</v>
      </c>
      <c r="C118" s="14">
        <v>44851</v>
      </c>
      <c r="D118" s="18" t="s">
        <v>722</v>
      </c>
      <c r="E118" s="66" t="s">
        <v>779</v>
      </c>
      <c r="F118" s="24" t="s">
        <v>780</v>
      </c>
      <c r="G118" s="196" t="s">
        <v>388</v>
      </c>
      <c r="H118" s="69" t="s">
        <v>781</v>
      </c>
      <c r="I118" s="19" t="s">
        <v>25</v>
      </c>
      <c r="J118" s="24" t="s">
        <v>782</v>
      </c>
      <c r="K118" s="11">
        <v>44860</v>
      </c>
      <c r="L118" s="24" t="s">
        <v>27</v>
      </c>
      <c r="M118" s="164" t="s">
        <v>783</v>
      </c>
      <c r="N118" s="30" t="s">
        <v>784</v>
      </c>
      <c r="O118" s="174">
        <f>264690.07+535055+
1037136.6+
65323.81+
418303.4</f>
        <v>2320508.88</v>
      </c>
      <c r="P118" s="173"/>
      <c r="Q118" s="173" t="s">
        <v>87</v>
      </c>
      <c r="R118" s="29" t="s">
        <v>785</v>
      </c>
    </row>
    <row r="119" spans="1:18" ht="75" customHeight="1">
      <c r="A119" s="208" t="s">
        <v>786</v>
      </c>
      <c r="B119" s="23">
        <v>245000</v>
      </c>
      <c r="C119" s="14">
        <v>44853</v>
      </c>
      <c r="D119" s="26" t="s">
        <v>787</v>
      </c>
      <c r="E119" s="24" t="s">
        <v>788</v>
      </c>
      <c r="F119" s="19" t="s">
        <v>83</v>
      </c>
      <c r="G119" s="95" t="s">
        <v>24</v>
      </c>
      <c r="H119" s="69" t="s">
        <v>789</v>
      </c>
      <c r="I119" s="24" t="s">
        <v>35</v>
      </c>
      <c r="J119" s="24" t="s">
        <v>790</v>
      </c>
      <c r="K119" s="11">
        <v>44862</v>
      </c>
      <c r="L119" s="211" t="s">
        <v>739</v>
      </c>
      <c r="M119" s="164"/>
      <c r="N119" s="24"/>
      <c r="O119" s="174"/>
      <c r="P119" s="175"/>
      <c r="Q119" s="72"/>
      <c r="R119" s="29"/>
    </row>
    <row r="120" spans="1:18" ht="75" customHeight="1">
      <c r="A120" s="208" t="s">
        <v>791</v>
      </c>
      <c r="B120" s="23">
        <v>1150000</v>
      </c>
      <c r="C120" s="14">
        <v>44853</v>
      </c>
      <c r="D120" s="18" t="s">
        <v>792</v>
      </c>
      <c r="E120" s="24" t="s">
        <v>453</v>
      </c>
      <c r="F120" s="24" t="s">
        <v>74</v>
      </c>
      <c r="G120" s="196" t="s">
        <v>388</v>
      </c>
      <c r="H120" s="69" t="s">
        <v>793</v>
      </c>
      <c r="I120" s="19" t="s">
        <v>131</v>
      </c>
      <c r="J120" s="24" t="s">
        <v>794</v>
      </c>
      <c r="K120" s="11">
        <v>44860</v>
      </c>
      <c r="L120" s="24" t="s">
        <v>27</v>
      </c>
      <c r="M120" s="164">
        <v>44865</v>
      </c>
      <c r="N120" s="24" t="s">
        <v>795</v>
      </c>
      <c r="O120" s="174">
        <v>1149999.8700000001</v>
      </c>
      <c r="P120" s="175"/>
      <c r="Q120" s="175" t="s">
        <v>226</v>
      </c>
      <c r="R120" s="29" t="s">
        <v>796</v>
      </c>
    </row>
    <row r="121" spans="1:18" ht="75" customHeight="1">
      <c r="A121" s="208" t="s">
        <v>659</v>
      </c>
      <c r="B121" s="23">
        <v>450000</v>
      </c>
      <c r="C121" s="14">
        <v>44853</v>
      </c>
      <c r="D121" s="18" t="s">
        <v>797</v>
      </c>
      <c r="E121" s="66" t="s">
        <v>798</v>
      </c>
      <c r="F121" s="24" t="s">
        <v>799</v>
      </c>
      <c r="G121" s="95" t="s">
        <v>24</v>
      </c>
      <c r="H121" s="69" t="s">
        <v>800</v>
      </c>
      <c r="I121" s="24" t="s">
        <v>25</v>
      </c>
      <c r="J121" s="24" t="s">
        <v>801</v>
      </c>
      <c r="K121" s="11">
        <v>44862</v>
      </c>
      <c r="L121" s="211" t="s">
        <v>739</v>
      </c>
      <c r="M121" s="164"/>
      <c r="N121" s="24"/>
      <c r="O121" s="172"/>
      <c r="P121" s="173"/>
      <c r="Q121" s="71"/>
      <c r="R121" s="29"/>
    </row>
    <row r="122" spans="1:18" ht="75" customHeight="1">
      <c r="A122" s="208" t="s">
        <v>802</v>
      </c>
      <c r="B122" s="23">
        <v>460000</v>
      </c>
      <c r="C122" s="14">
        <v>44859</v>
      </c>
      <c r="D122" s="18" t="s">
        <v>803</v>
      </c>
      <c r="E122" s="24" t="s">
        <v>731</v>
      </c>
      <c r="F122" s="24" t="s">
        <v>159</v>
      </c>
      <c r="G122" s="196" t="s">
        <v>388</v>
      </c>
      <c r="H122" s="69" t="s">
        <v>804</v>
      </c>
      <c r="I122" s="19" t="s">
        <v>249</v>
      </c>
      <c r="J122" s="24" t="s">
        <v>805</v>
      </c>
      <c r="K122" s="11">
        <v>44866</v>
      </c>
      <c r="L122" s="24" t="s">
        <v>27</v>
      </c>
      <c r="M122" s="164">
        <v>44873</v>
      </c>
      <c r="N122" s="24" t="s">
        <v>806</v>
      </c>
      <c r="O122" s="172">
        <v>22769.5</v>
      </c>
      <c r="P122" s="173"/>
      <c r="Q122" s="173" t="s">
        <v>29</v>
      </c>
      <c r="R122" s="22" t="s">
        <v>807</v>
      </c>
    </row>
    <row r="123" spans="1:18" ht="93.75" customHeight="1">
      <c r="A123" s="208" t="s">
        <v>808</v>
      </c>
      <c r="B123" s="23">
        <v>450000</v>
      </c>
      <c r="C123" s="14" t="s">
        <v>809</v>
      </c>
      <c r="D123" s="18" t="s">
        <v>810</v>
      </c>
      <c r="E123" s="66" t="s">
        <v>811</v>
      </c>
      <c r="F123" s="24" t="s">
        <v>101</v>
      </c>
      <c r="G123" s="95" t="s">
        <v>24</v>
      </c>
      <c r="H123" s="69" t="s">
        <v>812</v>
      </c>
      <c r="I123" s="24" t="s">
        <v>25</v>
      </c>
      <c r="J123" s="24" t="s">
        <v>813</v>
      </c>
      <c r="K123" s="11">
        <v>44869</v>
      </c>
      <c r="L123" s="24" t="s">
        <v>27</v>
      </c>
      <c r="M123" s="163">
        <v>44883</v>
      </c>
      <c r="N123" s="24" t="s">
        <v>814</v>
      </c>
      <c r="O123" s="172">
        <v>350000.55</v>
      </c>
      <c r="P123" s="173"/>
      <c r="Q123" s="71" t="s">
        <v>87</v>
      </c>
      <c r="R123" s="22" t="s">
        <v>815</v>
      </c>
    </row>
    <row r="124" spans="1:18" ht="75" customHeight="1">
      <c r="A124" s="208" t="s">
        <v>816</v>
      </c>
      <c r="B124" s="23">
        <v>1030000</v>
      </c>
      <c r="C124" s="14" t="s">
        <v>809</v>
      </c>
      <c r="D124" s="18" t="s">
        <v>817</v>
      </c>
      <c r="E124" s="66" t="s">
        <v>818</v>
      </c>
      <c r="F124" s="24" t="s">
        <v>327</v>
      </c>
      <c r="G124" s="196" t="s">
        <v>388</v>
      </c>
      <c r="H124" s="69" t="s">
        <v>819</v>
      </c>
      <c r="I124" s="19" t="s">
        <v>25</v>
      </c>
      <c r="J124" s="24" t="s">
        <v>820</v>
      </c>
      <c r="K124" s="11">
        <v>44869</v>
      </c>
      <c r="L124" s="24" t="s">
        <v>27</v>
      </c>
      <c r="M124" s="164">
        <v>44893</v>
      </c>
      <c r="N124" s="24" t="s">
        <v>821</v>
      </c>
      <c r="O124" s="172">
        <v>1455949</v>
      </c>
      <c r="P124" s="173"/>
      <c r="Q124" s="71" t="s">
        <v>87</v>
      </c>
      <c r="R124" s="22" t="s">
        <v>822</v>
      </c>
    </row>
    <row r="125" spans="1:18" ht="75" customHeight="1">
      <c r="A125" s="208" t="s">
        <v>823</v>
      </c>
      <c r="B125" s="23">
        <v>506000</v>
      </c>
      <c r="C125" s="14" t="s">
        <v>809</v>
      </c>
      <c r="D125" s="18" t="s">
        <v>824</v>
      </c>
      <c r="E125" s="66" t="s">
        <v>702</v>
      </c>
      <c r="F125" s="24" t="s">
        <v>297</v>
      </c>
      <c r="G125" s="95" t="s">
        <v>24</v>
      </c>
      <c r="H125" s="69" t="s">
        <v>825</v>
      </c>
      <c r="I125" s="24" t="s">
        <v>25</v>
      </c>
      <c r="J125" s="24" t="s">
        <v>826</v>
      </c>
      <c r="K125" s="11">
        <v>44869</v>
      </c>
      <c r="L125" s="211" t="s">
        <v>739</v>
      </c>
      <c r="M125" s="164"/>
      <c r="N125" s="24"/>
      <c r="O125" s="172"/>
      <c r="P125" s="173"/>
      <c r="Q125" s="71"/>
      <c r="R125" s="29"/>
    </row>
    <row r="126" spans="1:18" s="78" customFormat="1" ht="75" customHeight="1">
      <c r="A126" s="208" t="s">
        <v>827</v>
      </c>
      <c r="B126" s="23">
        <v>4500000</v>
      </c>
      <c r="C126" s="11">
        <v>44862</v>
      </c>
      <c r="D126" s="18" t="s">
        <v>828</v>
      </c>
      <c r="E126" s="24" t="s">
        <v>829</v>
      </c>
      <c r="F126" s="24" t="s">
        <v>74</v>
      </c>
      <c r="G126" s="196" t="s">
        <v>388</v>
      </c>
      <c r="H126" s="69" t="s">
        <v>830</v>
      </c>
      <c r="I126" s="19" t="s">
        <v>131</v>
      </c>
      <c r="J126" s="24" t="s">
        <v>831</v>
      </c>
      <c r="K126" s="11">
        <v>44867</v>
      </c>
      <c r="L126" s="24" t="s">
        <v>27</v>
      </c>
      <c r="M126" s="164">
        <v>44875</v>
      </c>
      <c r="N126" s="11" t="s">
        <v>272</v>
      </c>
      <c r="O126" s="172">
        <v>4499999</v>
      </c>
      <c r="P126" s="173"/>
      <c r="Q126" s="173" t="s">
        <v>226</v>
      </c>
      <c r="R126" s="29" t="s">
        <v>832</v>
      </c>
    </row>
    <row r="127" spans="1:18" ht="75" customHeight="1">
      <c r="A127" s="208" t="s">
        <v>786</v>
      </c>
      <c r="B127" s="23">
        <v>245000</v>
      </c>
      <c r="C127" s="14">
        <v>44862</v>
      </c>
      <c r="D127" s="26" t="s">
        <v>787</v>
      </c>
      <c r="E127" s="24" t="s">
        <v>788</v>
      </c>
      <c r="F127" s="19" t="s">
        <v>83</v>
      </c>
      <c r="G127" s="95" t="s">
        <v>24</v>
      </c>
      <c r="H127" s="69" t="s">
        <v>833</v>
      </c>
      <c r="I127" s="24" t="s">
        <v>35</v>
      </c>
      <c r="J127" s="33" t="s">
        <v>834</v>
      </c>
      <c r="K127" s="32">
        <v>44867</v>
      </c>
      <c r="L127" s="32" t="s">
        <v>27</v>
      </c>
      <c r="M127" s="167">
        <v>44881</v>
      </c>
      <c r="N127" s="33" t="s">
        <v>835</v>
      </c>
      <c r="O127" s="176">
        <v>244984</v>
      </c>
      <c r="P127" s="177"/>
      <c r="Q127" s="56" t="s">
        <v>87</v>
      </c>
      <c r="R127" s="39" t="s">
        <v>836</v>
      </c>
    </row>
    <row r="128" spans="1:18" ht="75" customHeight="1">
      <c r="A128" s="208" t="s">
        <v>837</v>
      </c>
      <c r="B128" s="23">
        <v>1500000</v>
      </c>
      <c r="C128" s="14">
        <v>44862</v>
      </c>
      <c r="D128" s="11" t="s">
        <v>838</v>
      </c>
      <c r="E128" s="24" t="s">
        <v>839</v>
      </c>
      <c r="F128" s="11" t="s">
        <v>840</v>
      </c>
      <c r="G128" s="196" t="s">
        <v>388</v>
      </c>
      <c r="H128" s="69" t="s">
        <v>841</v>
      </c>
      <c r="I128" s="19" t="s">
        <v>35</v>
      </c>
      <c r="J128" s="24" t="s">
        <v>842</v>
      </c>
      <c r="K128" s="11">
        <v>44869</v>
      </c>
      <c r="L128" s="11" t="s">
        <v>27</v>
      </c>
      <c r="M128" s="164">
        <v>44875</v>
      </c>
      <c r="N128" s="24" t="s">
        <v>843</v>
      </c>
      <c r="O128" s="172">
        <v>1500000.0020000001</v>
      </c>
      <c r="P128" s="173"/>
      <c r="Q128" s="173" t="s">
        <v>226</v>
      </c>
      <c r="R128" s="22" t="s">
        <v>844</v>
      </c>
    </row>
    <row r="129" spans="1:18" ht="75" customHeight="1">
      <c r="A129" s="208" t="s">
        <v>845</v>
      </c>
      <c r="B129" s="23">
        <v>3000000</v>
      </c>
      <c r="C129" s="14">
        <v>44862</v>
      </c>
      <c r="D129" s="11" t="s">
        <v>838</v>
      </c>
      <c r="E129" s="24" t="s">
        <v>846</v>
      </c>
      <c r="F129" s="11" t="s">
        <v>762</v>
      </c>
      <c r="G129" s="95" t="s">
        <v>24</v>
      </c>
      <c r="H129" s="69" t="s">
        <v>847</v>
      </c>
      <c r="I129" s="24" t="s">
        <v>35</v>
      </c>
      <c r="J129" s="24" t="s">
        <v>848</v>
      </c>
      <c r="K129" s="11">
        <v>44869</v>
      </c>
      <c r="L129" s="32" t="s">
        <v>27</v>
      </c>
      <c r="M129" s="164">
        <v>44881</v>
      </c>
      <c r="N129" s="24" t="s">
        <v>771</v>
      </c>
      <c r="O129" s="172">
        <v>94566.875</v>
      </c>
      <c r="P129" s="173"/>
      <c r="Q129" s="173" t="s">
        <v>29</v>
      </c>
      <c r="R129" s="22" t="s">
        <v>849</v>
      </c>
    </row>
    <row r="130" spans="1:18" ht="75" customHeight="1">
      <c r="A130" s="208" t="s">
        <v>850</v>
      </c>
      <c r="B130" s="23">
        <v>3000000</v>
      </c>
      <c r="C130" s="11">
        <v>44866</v>
      </c>
      <c r="D130" s="18" t="s">
        <v>851</v>
      </c>
      <c r="E130" s="66" t="s">
        <v>852</v>
      </c>
      <c r="F130" s="11" t="s">
        <v>853</v>
      </c>
      <c r="G130" s="196" t="s">
        <v>388</v>
      </c>
      <c r="H130" s="69" t="s">
        <v>854</v>
      </c>
      <c r="I130" s="19" t="s">
        <v>25</v>
      </c>
      <c r="J130" s="24" t="s">
        <v>855</v>
      </c>
      <c r="K130" s="11">
        <v>44875</v>
      </c>
      <c r="L130" s="11" t="s">
        <v>27</v>
      </c>
      <c r="M130" s="164">
        <v>44882</v>
      </c>
      <c r="N130" s="24" t="s">
        <v>856</v>
      </c>
      <c r="O130" s="172">
        <v>555084.25</v>
      </c>
      <c r="P130" s="173"/>
      <c r="Q130" s="173" t="s">
        <v>29</v>
      </c>
      <c r="R130" s="22" t="s">
        <v>857</v>
      </c>
    </row>
    <row r="131" spans="1:18" ht="75" customHeight="1">
      <c r="A131" s="208" t="s">
        <v>858</v>
      </c>
      <c r="B131" s="23">
        <v>11300000</v>
      </c>
      <c r="C131" s="11">
        <v>44867</v>
      </c>
      <c r="D131" s="26" t="s">
        <v>859</v>
      </c>
      <c r="E131" s="11" t="s">
        <v>860</v>
      </c>
      <c r="F131" s="11" t="s">
        <v>861</v>
      </c>
      <c r="G131" s="95" t="s">
        <v>24</v>
      </c>
      <c r="H131" s="69" t="s">
        <v>862</v>
      </c>
      <c r="I131" s="24" t="s">
        <v>249</v>
      </c>
      <c r="J131" s="24" t="s">
        <v>863</v>
      </c>
      <c r="K131" s="11">
        <v>44879</v>
      </c>
      <c r="L131" s="24" t="s">
        <v>27</v>
      </c>
      <c r="M131" s="164">
        <v>44887</v>
      </c>
      <c r="N131" s="30" t="s">
        <v>864</v>
      </c>
      <c r="O131" s="172">
        <v>3241857</v>
      </c>
      <c r="P131" s="173">
        <v>12972.4</v>
      </c>
      <c r="Q131" s="71" t="s">
        <v>29</v>
      </c>
      <c r="R131" s="29" t="s">
        <v>865</v>
      </c>
    </row>
    <row r="132" spans="1:18" ht="75" customHeight="1">
      <c r="A132" s="208" t="s">
        <v>866</v>
      </c>
      <c r="B132" s="23">
        <v>16305000</v>
      </c>
      <c r="C132" s="11">
        <v>44867</v>
      </c>
      <c r="D132" s="26" t="s">
        <v>867</v>
      </c>
      <c r="E132" s="11" t="s">
        <v>868</v>
      </c>
      <c r="F132" s="11" t="s">
        <v>869</v>
      </c>
      <c r="G132" s="196" t="s">
        <v>388</v>
      </c>
      <c r="H132" s="69" t="s">
        <v>870</v>
      </c>
      <c r="I132" s="19" t="s">
        <v>35</v>
      </c>
      <c r="J132" s="24" t="s">
        <v>871</v>
      </c>
      <c r="K132" s="11">
        <v>44879</v>
      </c>
      <c r="L132" s="24" t="s">
        <v>27</v>
      </c>
      <c r="M132" s="164">
        <v>44895</v>
      </c>
      <c r="N132" s="30" t="s">
        <v>872</v>
      </c>
      <c r="O132" s="174"/>
      <c r="P132" s="175">
        <f>6139.61+19102.65</f>
        <v>25242.260000000002</v>
      </c>
      <c r="Q132" s="175" t="s">
        <v>87</v>
      </c>
      <c r="R132" s="242" t="s">
        <v>873</v>
      </c>
    </row>
    <row r="133" spans="1:18" ht="75" customHeight="1">
      <c r="A133" s="208" t="s">
        <v>874</v>
      </c>
      <c r="B133" s="23">
        <v>1809000</v>
      </c>
      <c r="C133" s="11">
        <v>44867</v>
      </c>
      <c r="D133" s="26" t="s">
        <v>875</v>
      </c>
      <c r="E133" s="11" t="s">
        <v>876</v>
      </c>
      <c r="F133" s="11" t="s">
        <v>877</v>
      </c>
      <c r="G133" s="95" t="s">
        <v>24</v>
      </c>
      <c r="H133" s="69" t="s">
        <v>878</v>
      </c>
      <c r="I133" s="24" t="s">
        <v>35</v>
      </c>
      <c r="J133" s="69" t="s">
        <v>879</v>
      </c>
      <c r="K133" s="11">
        <v>44874</v>
      </c>
      <c r="L133" s="32" t="s">
        <v>27</v>
      </c>
      <c r="M133" s="164">
        <v>44890</v>
      </c>
      <c r="N133" s="30" t="s">
        <v>880</v>
      </c>
      <c r="O133" s="172"/>
      <c r="P133" s="173">
        <v>4187.1246000000001</v>
      </c>
      <c r="Q133" s="173" t="s">
        <v>29</v>
      </c>
      <c r="R133" s="22" t="s">
        <v>881</v>
      </c>
    </row>
    <row r="134" spans="1:18" ht="82.5">
      <c r="A134" s="208" t="s">
        <v>882</v>
      </c>
      <c r="B134" s="23">
        <v>1080000</v>
      </c>
      <c r="C134" s="11">
        <v>44867</v>
      </c>
      <c r="D134" s="26" t="s">
        <v>883</v>
      </c>
      <c r="E134" s="11" t="s">
        <v>884</v>
      </c>
      <c r="F134" s="11" t="s">
        <v>885</v>
      </c>
      <c r="G134" s="196" t="s">
        <v>388</v>
      </c>
      <c r="H134" s="69" t="s">
        <v>886</v>
      </c>
      <c r="I134" s="19" t="s">
        <v>35</v>
      </c>
      <c r="J134" s="24" t="s">
        <v>887</v>
      </c>
      <c r="K134" s="11">
        <v>44879</v>
      </c>
      <c r="L134" s="24" t="s">
        <v>27</v>
      </c>
      <c r="M134" s="164">
        <v>44887</v>
      </c>
      <c r="N134" s="30" t="s">
        <v>888</v>
      </c>
      <c r="O134" s="172"/>
      <c r="P134" s="175">
        <f>45.2+1615.9</f>
        <v>1661.1000000000001</v>
      </c>
      <c r="Q134" s="173" t="s">
        <v>29</v>
      </c>
      <c r="R134" s="29" t="s">
        <v>889</v>
      </c>
    </row>
    <row r="135" spans="1:18" ht="75" customHeight="1">
      <c r="A135" s="208" t="s">
        <v>890</v>
      </c>
      <c r="B135" s="23">
        <v>1200000</v>
      </c>
      <c r="C135" s="11">
        <v>44867</v>
      </c>
      <c r="D135" s="18" t="s">
        <v>891</v>
      </c>
      <c r="E135" s="11" t="s">
        <v>892</v>
      </c>
      <c r="F135" s="11" t="s">
        <v>853</v>
      </c>
      <c r="G135" s="95" t="s">
        <v>24</v>
      </c>
      <c r="H135" s="69" t="s">
        <v>893</v>
      </c>
      <c r="I135" s="24" t="s">
        <v>76</v>
      </c>
      <c r="J135" s="24" t="s">
        <v>894</v>
      </c>
      <c r="K135" s="11">
        <v>44874</v>
      </c>
      <c r="L135" s="211" t="s">
        <v>739</v>
      </c>
      <c r="M135" s="164"/>
      <c r="N135" s="24"/>
      <c r="O135" s="172"/>
      <c r="P135" s="173"/>
      <c r="Q135" s="71"/>
      <c r="R135" s="22"/>
    </row>
    <row r="136" spans="1:18" ht="75" customHeight="1">
      <c r="A136" s="208" t="s">
        <v>895</v>
      </c>
      <c r="B136" s="23">
        <v>55000000</v>
      </c>
      <c r="C136" s="11">
        <v>44872</v>
      </c>
      <c r="D136" s="18" t="s">
        <v>896</v>
      </c>
      <c r="E136" s="11" t="s">
        <v>897</v>
      </c>
      <c r="F136" s="11" t="s">
        <v>898</v>
      </c>
      <c r="G136" s="196" t="s">
        <v>388</v>
      </c>
      <c r="H136" s="69" t="s">
        <v>899</v>
      </c>
      <c r="I136" s="24" t="s">
        <v>76</v>
      </c>
      <c r="J136" s="24" t="s">
        <v>900</v>
      </c>
      <c r="K136" s="11">
        <v>44910</v>
      </c>
      <c r="L136" s="244" t="s">
        <v>901</v>
      </c>
      <c r="M136" s="164"/>
      <c r="N136" s="24"/>
      <c r="O136" s="172"/>
      <c r="P136" s="173"/>
      <c r="Q136" s="71"/>
      <c r="R136" s="22"/>
    </row>
    <row r="137" spans="1:18" ht="75" customHeight="1">
      <c r="A137" s="208" t="s">
        <v>902</v>
      </c>
      <c r="B137" s="23">
        <v>10000000</v>
      </c>
      <c r="C137" s="11">
        <v>44872</v>
      </c>
      <c r="D137" s="18" t="s">
        <v>903</v>
      </c>
      <c r="E137" s="11" t="s">
        <v>904</v>
      </c>
      <c r="F137" s="11" t="s">
        <v>122</v>
      </c>
      <c r="G137" s="95" t="s">
        <v>24</v>
      </c>
      <c r="H137" s="69" t="s">
        <v>905</v>
      </c>
      <c r="I137" s="19" t="s">
        <v>906</v>
      </c>
      <c r="J137" s="19" t="s">
        <v>907</v>
      </c>
      <c r="K137" s="11">
        <v>44874</v>
      </c>
      <c r="L137" s="24" t="s">
        <v>27</v>
      </c>
      <c r="M137" s="164">
        <v>44875</v>
      </c>
      <c r="N137" s="24" t="s">
        <v>908</v>
      </c>
      <c r="O137" s="172">
        <v>10000000</v>
      </c>
      <c r="P137" s="173"/>
      <c r="Q137" s="173" t="s">
        <v>380</v>
      </c>
      <c r="R137" s="22" t="s">
        <v>909</v>
      </c>
    </row>
    <row r="138" spans="1:18" ht="75" customHeight="1">
      <c r="A138" s="208" t="s">
        <v>910</v>
      </c>
      <c r="B138" s="23">
        <v>375000</v>
      </c>
      <c r="C138" s="11">
        <v>44872</v>
      </c>
      <c r="D138" s="26" t="s">
        <v>911</v>
      </c>
      <c r="E138" s="11" t="s">
        <v>912</v>
      </c>
      <c r="F138" s="11" t="s">
        <v>913</v>
      </c>
      <c r="G138" s="196" t="s">
        <v>388</v>
      </c>
      <c r="H138" s="69" t="s">
        <v>914</v>
      </c>
      <c r="I138" s="19" t="s">
        <v>35</v>
      </c>
      <c r="J138" s="24" t="s">
        <v>915</v>
      </c>
      <c r="K138" s="11">
        <v>44879</v>
      </c>
      <c r="L138" s="24" t="s">
        <v>27</v>
      </c>
      <c r="M138" s="164">
        <v>44893</v>
      </c>
      <c r="N138" s="24" t="s">
        <v>916</v>
      </c>
      <c r="O138" s="172"/>
      <c r="P138" s="173">
        <v>568.01</v>
      </c>
      <c r="Q138" s="173" t="s">
        <v>29</v>
      </c>
      <c r="R138" s="22" t="s">
        <v>917</v>
      </c>
    </row>
    <row r="139" spans="1:18" ht="75" customHeight="1">
      <c r="A139" s="208" t="s">
        <v>918</v>
      </c>
      <c r="B139" s="23">
        <v>10575000</v>
      </c>
      <c r="C139" s="11">
        <v>44873</v>
      </c>
      <c r="D139" s="26" t="s">
        <v>919</v>
      </c>
      <c r="E139" s="11" t="s">
        <v>920</v>
      </c>
      <c r="F139" s="11" t="s">
        <v>762</v>
      </c>
      <c r="G139" s="95" t="s">
        <v>24</v>
      </c>
      <c r="H139" s="69" t="s">
        <v>921</v>
      </c>
      <c r="I139" s="24" t="s">
        <v>35</v>
      </c>
      <c r="J139" s="24" t="s">
        <v>922</v>
      </c>
      <c r="K139" s="11">
        <v>44880</v>
      </c>
      <c r="L139" s="24" t="s">
        <v>27</v>
      </c>
      <c r="M139" s="164">
        <v>44888</v>
      </c>
      <c r="N139" s="24" t="s">
        <v>178</v>
      </c>
      <c r="O139" s="172"/>
      <c r="P139" s="173">
        <v>17125.150000000001</v>
      </c>
      <c r="Q139" s="173" t="s">
        <v>87</v>
      </c>
      <c r="R139" s="22" t="s">
        <v>923</v>
      </c>
    </row>
    <row r="140" spans="1:18" ht="75" customHeight="1">
      <c r="A140" s="208" t="s">
        <v>924</v>
      </c>
      <c r="B140" s="23">
        <v>4500000</v>
      </c>
      <c r="C140" s="11">
        <v>44873</v>
      </c>
      <c r="D140" s="26" t="s">
        <v>925</v>
      </c>
      <c r="E140" s="11" t="s">
        <v>926</v>
      </c>
      <c r="F140" s="11" t="s">
        <v>74</v>
      </c>
      <c r="G140" s="196" t="s">
        <v>388</v>
      </c>
      <c r="H140" s="69" t="s">
        <v>927</v>
      </c>
      <c r="I140" s="19" t="s">
        <v>35</v>
      </c>
      <c r="J140" s="24" t="s">
        <v>928</v>
      </c>
      <c r="K140" s="11">
        <v>44880</v>
      </c>
      <c r="L140" s="24" t="s">
        <v>27</v>
      </c>
      <c r="M140" s="163">
        <v>44889</v>
      </c>
      <c r="N140" s="24" t="s">
        <v>929</v>
      </c>
      <c r="O140" s="172">
        <v>4498129.0310000004</v>
      </c>
      <c r="P140" s="173"/>
      <c r="Q140" s="173" t="s">
        <v>29</v>
      </c>
      <c r="R140" s="22" t="s">
        <v>930</v>
      </c>
    </row>
    <row r="141" spans="1:18" ht="75" customHeight="1">
      <c r="A141" s="208" t="s">
        <v>931</v>
      </c>
      <c r="B141" s="23">
        <v>4000000</v>
      </c>
      <c r="C141" s="11">
        <v>44873</v>
      </c>
      <c r="D141" s="26" t="s">
        <v>932</v>
      </c>
      <c r="E141" s="11" t="s">
        <v>933</v>
      </c>
      <c r="F141" s="11" t="s">
        <v>74</v>
      </c>
      <c r="G141" s="95" t="s">
        <v>24</v>
      </c>
      <c r="H141" s="69" t="s">
        <v>934</v>
      </c>
      <c r="I141" s="24" t="s">
        <v>35</v>
      </c>
      <c r="J141" s="24" t="s">
        <v>935</v>
      </c>
      <c r="K141" s="11">
        <v>44879</v>
      </c>
      <c r="L141" s="24" t="s">
        <v>27</v>
      </c>
      <c r="M141" s="164">
        <v>44883</v>
      </c>
      <c r="N141" s="24" t="s">
        <v>936</v>
      </c>
      <c r="O141" s="174">
        <v>175150</v>
      </c>
      <c r="P141" s="175"/>
      <c r="Q141" s="175" t="s">
        <v>29</v>
      </c>
      <c r="R141" s="29" t="s">
        <v>937</v>
      </c>
    </row>
    <row r="142" spans="1:18" ht="75" customHeight="1">
      <c r="A142" s="208" t="s">
        <v>938</v>
      </c>
      <c r="B142" s="23">
        <v>1200000</v>
      </c>
      <c r="C142" s="11">
        <v>44873</v>
      </c>
      <c r="D142" s="26" t="s">
        <v>939</v>
      </c>
      <c r="E142" s="11" t="s">
        <v>940</v>
      </c>
      <c r="F142" s="11" t="s">
        <v>74</v>
      </c>
      <c r="G142" s="196" t="s">
        <v>388</v>
      </c>
      <c r="H142" s="69" t="s">
        <v>941</v>
      </c>
      <c r="I142" s="19" t="s">
        <v>35</v>
      </c>
      <c r="J142" s="24" t="s">
        <v>942</v>
      </c>
      <c r="K142" s="11">
        <v>44880</v>
      </c>
      <c r="L142" s="24" t="s">
        <v>27</v>
      </c>
      <c r="M142" s="164">
        <v>44889</v>
      </c>
      <c r="N142" s="24" t="s">
        <v>943</v>
      </c>
      <c r="O142" s="172"/>
      <c r="P142" s="173">
        <v>79.099999999999994</v>
      </c>
      <c r="Q142" s="173" t="s">
        <v>29</v>
      </c>
      <c r="R142" s="22" t="s">
        <v>944</v>
      </c>
    </row>
    <row r="143" spans="1:18" ht="75" customHeight="1">
      <c r="A143" s="208" t="s">
        <v>945</v>
      </c>
      <c r="B143" s="23">
        <v>4365000</v>
      </c>
      <c r="C143" s="11">
        <v>44873</v>
      </c>
      <c r="D143" s="26" t="s">
        <v>946</v>
      </c>
      <c r="E143" s="11" t="s">
        <v>947</v>
      </c>
      <c r="F143" s="11" t="s">
        <v>877</v>
      </c>
      <c r="G143" s="95" t="s">
        <v>24</v>
      </c>
      <c r="H143" s="69" t="s">
        <v>948</v>
      </c>
      <c r="I143" s="24" t="s">
        <v>35</v>
      </c>
      <c r="J143" s="24" t="s">
        <v>949</v>
      </c>
      <c r="K143" s="11">
        <v>44879</v>
      </c>
      <c r="L143" s="24" t="s">
        <v>27</v>
      </c>
      <c r="M143" s="164">
        <v>44883</v>
      </c>
      <c r="N143" s="24" t="s">
        <v>178</v>
      </c>
      <c r="O143" s="172"/>
      <c r="P143" s="173">
        <v>7028.6</v>
      </c>
      <c r="Q143" s="71" t="s">
        <v>29</v>
      </c>
      <c r="R143" s="22" t="s">
        <v>950</v>
      </c>
    </row>
    <row r="144" spans="1:18" ht="169.5" customHeight="1">
      <c r="A144" s="208" t="s">
        <v>951</v>
      </c>
      <c r="B144" s="23">
        <v>4095300</v>
      </c>
      <c r="C144" s="11">
        <v>44874</v>
      </c>
      <c r="D144" s="26" t="s">
        <v>952</v>
      </c>
      <c r="E144" s="11" t="s">
        <v>953</v>
      </c>
      <c r="F144" s="11" t="s">
        <v>954</v>
      </c>
      <c r="G144" s="196" t="s">
        <v>388</v>
      </c>
      <c r="H144" s="69" t="s">
        <v>955</v>
      </c>
      <c r="I144" s="19" t="s">
        <v>35</v>
      </c>
      <c r="J144" s="24" t="s">
        <v>956</v>
      </c>
      <c r="K144" s="11">
        <v>44880</v>
      </c>
      <c r="L144" s="24" t="s">
        <v>27</v>
      </c>
      <c r="M144" s="164" t="s">
        <v>957</v>
      </c>
      <c r="N144" s="24" t="s">
        <v>958</v>
      </c>
      <c r="O144" s="178"/>
      <c r="P144" s="175">
        <f>4621.7+1199.27+485.22</f>
        <v>6306.19</v>
      </c>
      <c r="Q144" s="175" t="s">
        <v>959</v>
      </c>
      <c r="R144" s="29" t="s">
        <v>960</v>
      </c>
    </row>
    <row r="145" spans="1:18" ht="75" customHeight="1">
      <c r="A145" s="208" t="s">
        <v>961</v>
      </c>
      <c r="B145" s="23">
        <v>4500000</v>
      </c>
      <c r="C145" s="11">
        <v>44874</v>
      </c>
      <c r="D145" s="26" t="s">
        <v>962</v>
      </c>
      <c r="E145" s="11" t="s">
        <v>963</v>
      </c>
      <c r="F145" s="11" t="s">
        <v>964</v>
      </c>
      <c r="G145" s="95" t="s">
        <v>24</v>
      </c>
      <c r="H145" s="69" t="s">
        <v>965</v>
      </c>
      <c r="I145" s="24" t="s">
        <v>35</v>
      </c>
      <c r="J145" s="24" t="s">
        <v>966</v>
      </c>
      <c r="K145" s="11">
        <v>44880</v>
      </c>
      <c r="L145" s="24" t="s">
        <v>27</v>
      </c>
      <c r="M145" s="163">
        <v>44882</v>
      </c>
      <c r="N145" s="24" t="s">
        <v>967</v>
      </c>
      <c r="O145" s="172">
        <v>4500000.13</v>
      </c>
      <c r="P145" s="173"/>
      <c r="Q145" s="173" t="s">
        <v>87</v>
      </c>
      <c r="R145" s="22" t="s">
        <v>968</v>
      </c>
    </row>
    <row r="146" spans="1:18" ht="75" customHeight="1">
      <c r="A146" s="208" t="s">
        <v>969</v>
      </c>
      <c r="B146" s="28">
        <v>242264920</v>
      </c>
      <c r="C146" s="11">
        <v>44876</v>
      </c>
      <c r="D146" s="18" t="s">
        <v>970</v>
      </c>
      <c r="E146" s="66" t="s">
        <v>971</v>
      </c>
      <c r="F146" s="11" t="s">
        <v>668</v>
      </c>
      <c r="G146" s="95" t="s">
        <v>24</v>
      </c>
      <c r="H146" s="69" t="s">
        <v>972</v>
      </c>
      <c r="I146" s="24" t="s">
        <v>25</v>
      </c>
      <c r="J146" s="24" t="s">
        <v>973</v>
      </c>
      <c r="K146" s="11">
        <v>44917</v>
      </c>
      <c r="L146" s="21" t="s">
        <v>901</v>
      </c>
      <c r="M146" s="164">
        <v>44917</v>
      </c>
      <c r="N146" s="24"/>
      <c r="O146" s="172"/>
      <c r="P146" s="173"/>
      <c r="Q146" s="71"/>
      <c r="R146" s="22"/>
    </row>
    <row r="147" spans="1:18" ht="75" customHeight="1">
      <c r="A147" s="208" t="s">
        <v>974</v>
      </c>
      <c r="B147" s="23">
        <v>41000000</v>
      </c>
      <c r="C147" s="11">
        <v>44879</v>
      </c>
      <c r="D147" s="18" t="s">
        <v>975</v>
      </c>
      <c r="E147" s="66" t="s">
        <v>976</v>
      </c>
      <c r="F147" s="11" t="s">
        <v>403</v>
      </c>
      <c r="G147" s="196" t="s">
        <v>388</v>
      </c>
      <c r="H147" s="69" t="s">
        <v>977</v>
      </c>
      <c r="I147" s="19" t="s">
        <v>35</v>
      </c>
      <c r="J147" s="24" t="s">
        <v>978</v>
      </c>
      <c r="K147" s="11">
        <v>44917</v>
      </c>
      <c r="L147" s="241" t="s">
        <v>979</v>
      </c>
      <c r="M147" s="164"/>
      <c r="N147" s="24"/>
      <c r="O147" s="172"/>
      <c r="P147" s="173"/>
      <c r="Q147" s="71"/>
      <c r="R147" s="22"/>
    </row>
    <row r="148" spans="1:18" ht="75" customHeight="1">
      <c r="A148" s="27"/>
      <c r="B148" s="23"/>
      <c r="C148" s="11"/>
      <c r="D148" s="18"/>
      <c r="E148" s="11"/>
      <c r="F148" s="11"/>
      <c r="G148" s="19"/>
      <c r="H148" s="22"/>
      <c r="I148" s="19"/>
      <c r="J148" s="19"/>
      <c r="K148" s="11"/>
      <c r="L148" s="11"/>
      <c r="M148" s="164"/>
      <c r="N148" s="250">
        <f>SUM(O4:O147)</f>
        <v>472028926.05130005</v>
      </c>
      <c r="O148" s="251"/>
      <c r="P148" s="175">
        <f>SUM(P4:P147)</f>
        <v>235379.05560000002</v>
      </c>
      <c r="Q148" s="72"/>
      <c r="R148" s="22"/>
    </row>
    <row r="149" spans="1:18" ht="75" customHeight="1">
      <c r="A149" s="27"/>
      <c r="B149" s="23"/>
      <c r="C149" s="11"/>
      <c r="D149" s="18"/>
      <c r="E149" s="11"/>
      <c r="F149" s="11"/>
      <c r="G149" s="19"/>
      <c r="H149" s="22"/>
      <c r="I149" s="19"/>
      <c r="J149" s="24"/>
      <c r="K149" s="11"/>
      <c r="L149" s="11"/>
      <c r="M149" s="164"/>
      <c r="N149" s="24"/>
      <c r="O149" s="172"/>
      <c r="P149" s="173"/>
      <c r="Q149" s="71"/>
      <c r="R149" s="22"/>
    </row>
    <row r="150" spans="1:18" ht="75" customHeight="1">
      <c r="A150" s="27"/>
      <c r="B150" s="23"/>
      <c r="C150" s="11"/>
      <c r="D150" s="18"/>
      <c r="E150" s="11"/>
      <c r="F150" s="11"/>
      <c r="G150" s="19"/>
      <c r="H150" s="22"/>
      <c r="I150" s="19"/>
      <c r="J150" s="24"/>
      <c r="K150" s="11"/>
      <c r="L150" s="11"/>
      <c r="M150" s="164"/>
      <c r="N150" s="24"/>
      <c r="O150" s="172"/>
      <c r="P150" s="173"/>
      <c r="Q150" s="71"/>
      <c r="R150" s="22"/>
    </row>
    <row r="151" spans="1:18" ht="75" customHeight="1">
      <c r="A151" s="27"/>
      <c r="B151" s="23"/>
      <c r="C151" s="11"/>
      <c r="D151" s="18"/>
      <c r="E151" s="11"/>
      <c r="F151" s="11"/>
      <c r="G151" s="19"/>
      <c r="H151" s="22"/>
      <c r="I151" s="19"/>
      <c r="J151" s="24"/>
      <c r="K151" s="11"/>
      <c r="L151" s="11"/>
      <c r="M151" s="164"/>
      <c r="N151" s="24"/>
      <c r="O151" s="172"/>
      <c r="P151" s="173"/>
      <c r="Q151" s="71"/>
      <c r="R151" s="22"/>
    </row>
    <row r="152" spans="1:18" ht="75" customHeight="1">
      <c r="A152" s="27"/>
      <c r="B152" s="23"/>
      <c r="C152" s="11"/>
      <c r="D152" s="18"/>
      <c r="E152" s="11"/>
      <c r="F152" s="11"/>
      <c r="G152" s="19"/>
      <c r="H152" s="22"/>
      <c r="I152" s="19"/>
      <c r="J152" s="24"/>
      <c r="K152" s="11"/>
      <c r="L152" s="11"/>
      <c r="M152" s="164"/>
      <c r="N152" s="24"/>
      <c r="O152" s="174"/>
      <c r="P152" s="175"/>
      <c r="Q152" s="72"/>
      <c r="R152" s="29"/>
    </row>
    <row r="153" spans="1:18" ht="75" customHeight="1">
      <c r="A153" s="77"/>
      <c r="B153" s="23"/>
      <c r="C153" s="11"/>
      <c r="D153" s="18"/>
      <c r="E153" s="11"/>
      <c r="F153" s="11"/>
      <c r="G153" s="19"/>
      <c r="H153" s="22"/>
      <c r="I153" s="19"/>
      <c r="J153" s="24"/>
      <c r="K153" s="11"/>
      <c r="L153" s="11"/>
      <c r="M153" s="164"/>
      <c r="N153" s="24"/>
      <c r="O153" s="172"/>
      <c r="P153" s="173"/>
      <c r="Q153" s="71"/>
      <c r="R153" s="22"/>
    </row>
    <row r="154" spans="1:18" ht="75" customHeight="1">
      <c r="A154" s="27"/>
      <c r="B154" s="23"/>
      <c r="C154" s="11"/>
      <c r="D154" s="18"/>
      <c r="E154" s="11"/>
      <c r="F154" s="11"/>
      <c r="G154" s="19"/>
      <c r="H154" s="22"/>
      <c r="I154" s="19"/>
      <c r="J154" s="24"/>
      <c r="K154" s="11"/>
      <c r="L154" s="11"/>
      <c r="M154" s="164"/>
      <c r="N154" s="24"/>
      <c r="O154" s="172"/>
      <c r="P154" s="173"/>
      <c r="Q154" s="71"/>
      <c r="R154" s="22"/>
    </row>
    <row r="155" spans="1:18" ht="75" customHeight="1">
      <c r="A155" s="27"/>
      <c r="B155" s="23"/>
      <c r="C155" s="11"/>
      <c r="D155" s="18"/>
      <c r="E155" s="11"/>
      <c r="F155" s="11"/>
      <c r="G155" s="19"/>
      <c r="H155" s="22"/>
      <c r="I155" s="19"/>
      <c r="J155" s="24"/>
      <c r="K155" s="11"/>
      <c r="L155" s="11"/>
      <c r="M155" s="165"/>
      <c r="N155" s="24"/>
      <c r="O155" s="172"/>
      <c r="P155" s="173"/>
      <c r="Q155" s="71"/>
      <c r="R155" s="22"/>
    </row>
    <row r="156" spans="1:18" ht="75" customHeight="1">
      <c r="A156" s="27"/>
      <c r="B156" s="23"/>
      <c r="C156" s="11"/>
      <c r="D156" s="18"/>
      <c r="E156" s="11"/>
      <c r="F156" s="11"/>
      <c r="G156" s="19"/>
      <c r="H156" s="22"/>
      <c r="I156" s="19"/>
      <c r="J156" s="24"/>
      <c r="K156" s="11"/>
      <c r="L156" s="11"/>
      <c r="M156" s="164"/>
      <c r="N156" s="24"/>
      <c r="O156" s="172"/>
      <c r="P156" s="173"/>
      <c r="Q156" s="71"/>
      <c r="R156" s="22"/>
    </row>
    <row r="157" spans="1:18" ht="75" customHeight="1">
      <c r="A157" s="27"/>
      <c r="B157" s="23"/>
      <c r="C157" s="11"/>
      <c r="D157" s="18"/>
      <c r="E157" s="11"/>
      <c r="F157" s="11"/>
      <c r="G157" s="19"/>
      <c r="H157" s="22"/>
      <c r="I157" s="19"/>
      <c r="J157" s="22"/>
      <c r="K157" s="11"/>
      <c r="L157" s="11"/>
      <c r="M157" s="164"/>
      <c r="N157" s="24"/>
      <c r="O157" s="172"/>
      <c r="P157" s="173"/>
      <c r="Q157" s="71"/>
      <c r="R157" s="22"/>
    </row>
    <row r="158" spans="1:18" ht="75" customHeight="1">
      <c r="A158" s="27"/>
      <c r="B158" s="23"/>
      <c r="C158" s="11"/>
      <c r="D158" s="18"/>
      <c r="E158" s="11"/>
      <c r="F158" s="11"/>
      <c r="G158" s="19"/>
      <c r="H158" s="22"/>
      <c r="I158" s="19"/>
      <c r="J158" s="22"/>
      <c r="K158" s="11"/>
      <c r="L158" s="11"/>
      <c r="M158" s="164"/>
      <c r="N158" s="24"/>
      <c r="O158" s="172"/>
      <c r="P158" s="173"/>
      <c r="Q158" s="71"/>
      <c r="R158" s="22"/>
    </row>
    <row r="159" spans="1:18" ht="75" customHeight="1">
      <c r="A159" s="13"/>
      <c r="B159" s="203"/>
      <c r="C159" s="9"/>
      <c r="D159" s="15"/>
      <c r="E159" s="9"/>
      <c r="F159" s="9"/>
      <c r="G159" s="19"/>
      <c r="H159" s="6"/>
      <c r="I159" s="7"/>
      <c r="J159" s="8"/>
      <c r="K159" s="9"/>
      <c r="L159" s="9"/>
      <c r="M159" s="168"/>
      <c r="N159" s="8"/>
      <c r="O159" s="17"/>
      <c r="P159" s="179"/>
      <c r="Q159" s="57"/>
      <c r="R159" s="6"/>
    </row>
    <row r="160" spans="1:18" ht="75" customHeight="1">
      <c r="A160" s="13"/>
      <c r="B160" s="203"/>
      <c r="C160" s="9"/>
      <c r="D160" s="15"/>
      <c r="E160" s="9"/>
      <c r="F160" s="9"/>
      <c r="G160" s="19"/>
      <c r="H160" s="6"/>
      <c r="I160" s="7"/>
      <c r="J160" s="8"/>
      <c r="K160" s="9"/>
      <c r="L160" s="9"/>
      <c r="M160" s="168"/>
      <c r="N160" s="8"/>
      <c r="O160" s="17"/>
      <c r="P160" s="179"/>
      <c r="Q160" s="57"/>
      <c r="R160" s="6"/>
    </row>
    <row r="161" spans="1:18" ht="75" customHeight="1">
      <c r="A161" s="13"/>
      <c r="B161" s="203"/>
      <c r="C161" s="9"/>
      <c r="D161" s="15"/>
      <c r="E161" s="9"/>
      <c r="F161" s="9"/>
      <c r="G161" s="19"/>
      <c r="H161" s="6"/>
      <c r="I161" s="7"/>
      <c r="J161" s="8"/>
      <c r="K161" s="9"/>
      <c r="L161" s="9"/>
      <c r="M161" s="168"/>
      <c r="N161" s="8"/>
      <c r="O161" s="17"/>
      <c r="P161" s="179"/>
      <c r="Q161" s="57"/>
      <c r="R161" s="6"/>
    </row>
    <row r="162" spans="1:18" ht="75" customHeight="1">
      <c r="A162" s="13"/>
      <c r="B162" s="204"/>
      <c r="C162" s="9"/>
      <c r="D162" s="15"/>
      <c r="E162" s="9"/>
      <c r="F162" s="9"/>
      <c r="G162" s="19"/>
      <c r="H162" s="6"/>
      <c r="I162" s="7"/>
      <c r="J162" s="8"/>
      <c r="K162" s="9"/>
      <c r="L162" s="9"/>
      <c r="M162" s="168"/>
      <c r="N162" s="8"/>
      <c r="O162" s="17"/>
      <c r="P162" s="179"/>
      <c r="Q162" s="57"/>
      <c r="R162" s="6"/>
    </row>
    <row r="163" spans="1:18" ht="75" customHeight="1">
      <c r="A163" s="13"/>
      <c r="B163" s="204"/>
      <c r="C163" s="9"/>
      <c r="D163" s="15"/>
      <c r="E163" s="9"/>
      <c r="F163" s="9"/>
      <c r="G163" s="19"/>
      <c r="H163" s="6"/>
      <c r="I163" s="7"/>
      <c r="J163" s="8"/>
      <c r="K163" s="9"/>
      <c r="L163" s="9"/>
      <c r="M163" s="168"/>
      <c r="N163" s="8"/>
      <c r="O163" s="17"/>
      <c r="P163" s="179"/>
      <c r="Q163" s="57"/>
      <c r="R163" s="6"/>
    </row>
    <row r="164" spans="1:18" ht="75" customHeight="1">
      <c r="A164" s="13"/>
      <c r="B164" s="204"/>
      <c r="C164" s="9"/>
      <c r="D164" s="15"/>
      <c r="E164" s="9"/>
      <c r="F164" s="9"/>
      <c r="G164" s="19"/>
      <c r="H164" s="6"/>
      <c r="I164" s="7"/>
      <c r="J164" s="8"/>
      <c r="K164" s="9"/>
      <c r="L164" s="9"/>
      <c r="M164" s="168"/>
      <c r="N164" s="8"/>
      <c r="O164" s="17"/>
      <c r="P164" s="179"/>
      <c r="Q164" s="57"/>
      <c r="R164" s="6"/>
    </row>
    <row r="165" spans="1:18" ht="75" customHeight="1">
      <c r="A165" s="13"/>
      <c r="B165" s="204"/>
      <c r="C165" s="9"/>
      <c r="D165" s="15"/>
      <c r="E165" s="13"/>
      <c r="F165" s="9"/>
      <c r="G165" s="7"/>
      <c r="H165" s="6"/>
      <c r="I165" s="7"/>
      <c r="J165" s="8"/>
      <c r="K165" s="9"/>
      <c r="L165" s="9"/>
      <c r="M165" s="168"/>
      <c r="N165" s="8"/>
      <c r="O165" s="17"/>
      <c r="P165" s="179"/>
      <c r="Q165" s="57"/>
      <c r="R165" s="6"/>
    </row>
  </sheetData>
  <autoFilter ref="A1:R148" xr:uid="{00000000-0001-0000-0000-000000000000}">
    <filterColumn colId="0" showButton="0"/>
    <filterColumn colId="1" showButton="0"/>
    <filterColumn colId="2" showButton="0"/>
    <filterColumn colId="3" showButton="0"/>
    <filterColumn colId="4" showButton="0"/>
    <filterColumn colId="5" showButton="0"/>
    <filterColumn colId="6" showButton="0"/>
    <filterColumn colId="7" showButton="0"/>
    <filterColumn colId="8" showButton="0"/>
    <filterColumn colId="9" showButton="0"/>
    <filterColumn colId="10" showButton="0"/>
    <filterColumn colId="11" showButton="0"/>
    <filterColumn colId="12" showButton="0"/>
    <filterColumn colId="13" showButton="0"/>
    <filterColumn colId="14" showButton="0"/>
    <filterColumn colId="15" showButton="0"/>
    <filterColumn colId="16" showButton="0"/>
  </autoFilter>
  <dataConsolidate link="1"/>
  <mergeCells count="3">
    <mergeCell ref="A2:R2"/>
    <mergeCell ref="A1:R1"/>
    <mergeCell ref="N148:O148"/>
  </mergeCells>
  <phoneticPr fontId="39" type="noConversion"/>
  <conditionalFormatting sqref="M4:N4 M41:N42 M51:N51 M6:N6 M5 M7 N9 L28 M10:M21 N16:N17 O9:O13 Q4:Q13 L30 Q15:Q19 O15:O23 N14:R14 L39 L32:L37 M53:N55 M66:N67 M69:N71 N68 N64:N65">
    <cfRule type="cellIs" dxfId="199" priority="329" operator="equal">
      <formula>"Desierto"</formula>
    </cfRule>
    <cfRule type="cellIs" dxfId="198" priority="330" operator="equal">
      <formula>"Infructuosa"</formula>
    </cfRule>
  </conditionalFormatting>
  <conditionalFormatting sqref="M56">
    <cfRule type="cellIs" dxfId="197" priority="319" operator="equal">
      <formula>"Desierto"</formula>
    </cfRule>
    <cfRule type="cellIs" dxfId="196" priority="320" operator="equal">
      <formula>"Infructuosa"</formula>
    </cfRule>
  </conditionalFormatting>
  <conditionalFormatting sqref="N57">
    <cfRule type="cellIs" dxfId="195" priority="315" operator="equal">
      <formula>"Desierto"</formula>
    </cfRule>
    <cfRule type="cellIs" dxfId="194" priority="316" operator="equal">
      <formula>"Infructuosa"</formula>
    </cfRule>
  </conditionalFormatting>
  <conditionalFormatting sqref="M63:N63 M62 M73:M77">
    <cfRule type="cellIs" dxfId="193" priority="313" operator="equal">
      <formula>"Desierto"</formula>
    </cfRule>
    <cfRule type="cellIs" dxfId="192" priority="314" operator="equal">
      <formula>"Infructuosa"</formula>
    </cfRule>
  </conditionalFormatting>
  <conditionalFormatting sqref="M72">
    <cfRule type="cellIs" dxfId="191" priority="309" operator="equal">
      <formula>"Desierto"</formula>
    </cfRule>
    <cfRule type="cellIs" dxfId="190" priority="310" operator="equal">
      <formula>"Infructuosa"</formula>
    </cfRule>
  </conditionalFormatting>
  <conditionalFormatting sqref="M84">
    <cfRule type="cellIs" dxfId="189" priority="305" operator="equal">
      <formula>"Desierto"</formula>
    </cfRule>
    <cfRule type="cellIs" dxfId="188" priority="306" operator="equal">
      <formula>"Infructuosa"</formula>
    </cfRule>
  </conditionalFormatting>
  <conditionalFormatting sqref="M81">
    <cfRule type="cellIs" dxfId="187" priority="303" operator="equal">
      <formula>"Desierto"</formula>
    </cfRule>
    <cfRule type="cellIs" dxfId="186" priority="304" operator="equal">
      <formula>"Infructuosa"</formula>
    </cfRule>
  </conditionalFormatting>
  <conditionalFormatting sqref="M79">
    <cfRule type="cellIs" dxfId="185" priority="301" operator="equal">
      <formula>"Desierto"</formula>
    </cfRule>
    <cfRule type="cellIs" dxfId="184" priority="302" operator="equal">
      <formula>"Infructuosa"</formula>
    </cfRule>
  </conditionalFormatting>
  <conditionalFormatting sqref="M78">
    <cfRule type="cellIs" dxfId="183" priority="293" operator="equal">
      <formula>"Desierto"</formula>
    </cfRule>
    <cfRule type="cellIs" dxfId="182" priority="294" operator="equal">
      <formula>"Infructuosa"</formula>
    </cfRule>
  </conditionalFormatting>
  <conditionalFormatting sqref="M83">
    <cfRule type="cellIs" dxfId="181" priority="291" operator="equal">
      <formula>"Desierto"</formula>
    </cfRule>
    <cfRule type="cellIs" dxfId="180" priority="292" operator="equal">
      <formula>"Infructuosa"</formula>
    </cfRule>
  </conditionalFormatting>
  <conditionalFormatting sqref="M85">
    <cfRule type="cellIs" dxfId="179" priority="285" operator="equal">
      <formula>"Desierto"</formula>
    </cfRule>
    <cfRule type="cellIs" dxfId="178" priority="286" operator="equal">
      <formula>"Infructuosa"</formula>
    </cfRule>
  </conditionalFormatting>
  <conditionalFormatting sqref="M82">
    <cfRule type="cellIs" dxfId="177" priority="283" operator="equal">
      <formula>"Desierto"</formula>
    </cfRule>
    <cfRule type="cellIs" dxfId="176" priority="284" operator="equal">
      <formula>"Infructuosa"</formula>
    </cfRule>
  </conditionalFormatting>
  <conditionalFormatting sqref="M95">
    <cfRule type="cellIs" dxfId="175" priority="281" operator="equal">
      <formula>"Desierto"</formula>
    </cfRule>
    <cfRule type="cellIs" dxfId="174" priority="282" operator="equal">
      <formula>"Infructuosa"</formula>
    </cfRule>
  </conditionalFormatting>
  <conditionalFormatting sqref="M109">
    <cfRule type="cellIs" dxfId="173" priority="279" operator="equal">
      <formula>"Desierto"</formula>
    </cfRule>
    <cfRule type="cellIs" dxfId="172" priority="280" operator="equal">
      <formula>"Infructuosa"</formula>
    </cfRule>
  </conditionalFormatting>
  <conditionalFormatting sqref="M118">
    <cfRule type="cellIs" dxfId="171" priority="277" operator="equal">
      <formula>"Desierto"</formula>
    </cfRule>
    <cfRule type="cellIs" dxfId="170" priority="278" operator="equal">
      <formula>"Infructuosa"</formula>
    </cfRule>
  </conditionalFormatting>
  <conditionalFormatting sqref="M43:N44 M46:N46">
    <cfRule type="cellIs" dxfId="169" priority="269" operator="equal">
      <formula>"Desierto"</formula>
    </cfRule>
    <cfRule type="cellIs" dxfId="168" priority="270" operator="equal">
      <formula>"Infructuosa"</formula>
    </cfRule>
  </conditionalFormatting>
  <conditionalFormatting sqref="M47:N47">
    <cfRule type="cellIs" dxfId="167" priority="267" operator="equal">
      <formula>"Desierto"</formula>
    </cfRule>
    <cfRule type="cellIs" dxfId="166" priority="268" operator="equal">
      <formula>"Infructuosa"</formula>
    </cfRule>
  </conditionalFormatting>
  <conditionalFormatting sqref="M48:N48">
    <cfRule type="cellIs" dxfId="165" priority="265" operator="equal">
      <formula>"Desierto"</formula>
    </cfRule>
    <cfRule type="cellIs" dxfId="164" priority="266" operator="equal">
      <formula>"Infructuosa"</formula>
    </cfRule>
  </conditionalFormatting>
  <conditionalFormatting sqref="M57">
    <cfRule type="cellIs" dxfId="163" priority="261" operator="equal">
      <formula>"Desierto"</formula>
    </cfRule>
    <cfRule type="cellIs" dxfId="162" priority="262" operator="equal">
      <formula>"Infructuosa"</formula>
    </cfRule>
  </conditionalFormatting>
  <conditionalFormatting sqref="M60">
    <cfRule type="cellIs" dxfId="161" priority="257" operator="equal">
      <formula>"Desierto"</formula>
    </cfRule>
    <cfRule type="cellIs" dxfId="160" priority="258" operator="equal">
      <formula>"Infructuosa"</formula>
    </cfRule>
  </conditionalFormatting>
  <conditionalFormatting sqref="M58:M59">
    <cfRule type="cellIs" dxfId="159" priority="255" operator="equal">
      <formula>"Desierto"</formula>
    </cfRule>
    <cfRule type="cellIs" dxfId="158" priority="256" operator="equal">
      <formula>"Infructuosa"</formula>
    </cfRule>
  </conditionalFormatting>
  <conditionalFormatting sqref="M102">
    <cfRule type="cellIs" dxfId="157" priority="239" operator="equal">
      <formula>"Desierto"</formula>
    </cfRule>
    <cfRule type="cellIs" dxfId="156" priority="240" operator="equal">
      <formula>"Infructuosa"</formula>
    </cfRule>
  </conditionalFormatting>
  <conditionalFormatting sqref="M123">
    <cfRule type="cellIs" dxfId="155" priority="237" operator="equal">
      <formula>"Desierto"</formula>
    </cfRule>
    <cfRule type="cellIs" dxfId="154" priority="238" operator="equal">
      <formula>"Infructuosa"</formula>
    </cfRule>
  </conditionalFormatting>
  <conditionalFormatting sqref="M140">
    <cfRule type="cellIs" dxfId="153" priority="235" operator="equal">
      <formula>"Desierto"</formula>
    </cfRule>
    <cfRule type="cellIs" dxfId="152" priority="236" operator="equal">
      <formula>"Infructuosa"</formula>
    </cfRule>
  </conditionalFormatting>
  <conditionalFormatting sqref="M145">
    <cfRule type="cellIs" dxfId="151" priority="233" operator="equal">
      <formula>"Desierto"</formula>
    </cfRule>
    <cfRule type="cellIs" dxfId="150" priority="234" operator="equal">
      <formula>"Infructuosa"</formula>
    </cfRule>
  </conditionalFormatting>
  <conditionalFormatting sqref="N111">
    <cfRule type="cellIs" dxfId="149" priority="231" operator="equal">
      <formula>"Desierto"</formula>
    </cfRule>
    <cfRule type="cellIs" dxfId="148" priority="232" operator="equal">
      <formula>"Infructuosa"</formula>
    </cfRule>
  </conditionalFormatting>
  <conditionalFormatting sqref="M8:N8 M5:M8">
    <cfRule type="cellIs" dxfId="147" priority="227" operator="equal">
      <formula>"Desierto"</formula>
    </cfRule>
    <cfRule type="cellIs" dxfId="146" priority="228" operator="equal">
      <formula>"Infructuosa"</formula>
    </cfRule>
  </conditionalFormatting>
  <conditionalFormatting sqref="N11:N12">
    <cfRule type="cellIs" dxfId="145" priority="221" operator="equal">
      <formula>"Desierto"</formula>
    </cfRule>
    <cfRule type="cellIs" dxfId="144" priority="222" operator="equal">
      <formula>"Infructuosa"</formula>
    </cfRule>
  </conditionalFormatting>
  <conditionalFormatting sqref="N18">
    <cfRule type="cellIs" dxfId="143" priority="215" operator="equal">
      <formula>"Desierto"</formula>
    </cfRule>
    <cfRule type="cellIs" dxfId="142" priority="216" operator="equal">
      <formula>"Infructuosa"</formula>
    </cfRule>
  </conditionalFormatting>
  <conditionalFormatting sqref="L17:L18">
    <cfRule type="cellIs" dxfId="141" priority="209" operator="equal">
      <formula>"Desierto"</formula>
    </cfRule>
    <cfRule type="cellIs" dxfId="140" priority="210" operator="equal">
      <formula>"Infructuosa"</formula>
    </cfRule>
  </conditionalFormatting>
  <conditionalFormatting sqref="N19">
    <cfRule type="cellIs" dxfId="139" priority="207" operator="equal">
      <formula>"Desierto"</formula>
    </cfRule>
    <cfRule type="cellIs" dxfId="138" priority="208" operator="equal">
      <formula>"Infructuosa"</formula>
    </cfRule>
  </conditionalFormatting>
  <conditionalFormatting sqref="L19">
    <cfRule type="cellIs" dxfId="137" priority="203" operator="equal">
      <formula>"Desierto"</formula>
    </cfRule>
    <cfRule type="cellIs" dxfId="136" priority="204" operator="equal">
      <formula>"Infructuosa"</formula>
    </cfRule>
  </conditionalFormatting>
  <conditionalFormatting sqref="L20:L23">
    <cfRule type="cellIs" dxfId="135" priority="201" operator="equal">
      <formula>"Desierto"</formula>
    </cfRule>
    <cfRule type="cellIs" dxfId="134" priority="202" operator="equal">
      <formula>"Infructuosa"</formula>
    </cfRule>
  </conditionalFormatting>
  <conditionalFormatting sqref="N36 N39">
    <cfRule type="cellIs" dxfId="133" priority="197" operator="equal">
      <formula>"Desierto"</formula>
    </cfRule>
    <cfRule type="cellIs" dxfId="132" priority="198" operator="equal">
      <formula>"Infructuosa"</formula>
    </cfRule>
  </conditionalFormatting>
  <conditionalFormatting sqref="N20:N21">
    <cfRule type="cellIs" dxfId="131" priority="175" operator="equal">
      <formula>"Desierto"</formula>
    </cfRule>
    <cfRule type="cellIs" dxfId="130" priority="176" operator="equal">
      <formula>"Infructuosa"</formula>
    </cfRule>
  </conditionalFormatting>
  <conditionalFormatting sqref="N22:N23">
    <cfRule type="cellIs" dxfId="129" priority="173" operator="equal">
      <formula>"Desierto"</formula>
    </cfRule>
    <cfRule type="cellIs" dxfId="128" priority="174" operator="equal">
      <formula>"Infructuosa"</formula>
    </cfRule>
  </conditionalFormatting>
  <conditionalFormatting sqref="N24">
    <cfRule type="cellIs" dxfId="127" priority="169" operator="equal">
      <formula>"Desierto"</formula>
    </cfRule>
    <cfRule type="cellIs" dxfId="126" priority="170" operator="equal">
      <formula>"Infructuosa"</formula>
    </cfRule>
  </conditionalFormatting>
  <conditionalFormatting sqref="N25">
    <cfRule type="cellIs" dxfId="125" priority="167" operator="equal">
      <formula>"Desierto"</formula>
    </cfRule>
    <cfRule type="cellIs" dxfId="124" priority="168" operator="equal">
      <formula>"Infructuosa"</formula>
    </cfRule>
  </conditionalFormatting>
  <conditionalFormatting sqref="N26">
    <cfRule type="cellIs" dxfId="123" priority="163" operator="equal">
      <formula>"Desierto"</formula>
    </cfRule>
    <cfRule type="cellIs" dxfId="122" priority="164" operator="equal">
      <formula>"Infructuosa"</formula>
    </cfRule>
  </conditionalFormatting>
  <conditionalFormatting sqref="L27">
    <cfRule type="cellIs" dxfId="121" priority="159" operator="equal">
      <formula>"Desierto"</formula>
    </cfRule>
    <cfRule type="cellIs" dxfId="120" priority="160" operator="equal">
      <formula>"Infructuosa"</formula>
    </cfRule>
  </conditionalFormatting>
  <conditionalFormatting sqref="N27">
    <cfRule type="cellIs" dxfId="119" priority="157" operator="equal">
      <formula>"Desierto"</formula>
    </cfRule>
    <cfRule type="cellIs" dxfId="118" priority="158" operator="equal">
      <formula>"Infructuosa"</formula>
    </cfRule>
  </conditionalFormatting>
  <conditionalFormatting sqref="N37:N38">
    <cfRule type="cellIs" dxfId="117" priority="147" operator="equal">
      <formula>"Desierto"</formula>
    </cfRule>
    <cfRule type="cellIs" dxfId="116" priority="148" operator="equal">
      <formula>"Infructuosa"</formula>
    </cfRule>
  </conditionalFormatting>
  <conditionalFormatting sqref="K57">
    <cfRule type="cellIs" dxfId="115" priority="143" operator="equal">
      <formula>"Desierto"</formula>
    </cfRule>
    <cfRule type="cellIs" dxfId="114" priority="144" operator="equal">
      <formula>"Infructuosa"</formula>
    </cfRule>
  </conditionalFormatting>
  <conditionalFormatting sqref="M64">
    <cfRule type="cellIs" dxfId="113" priority="139" operator="equal">
      <formula>"Desierto"</formula>
    </cfRule>
    <cfRule type="cellIs" dxfId="112" priority="140" operator="equal">
      <formula>"Infructuosa"</formula>
    </cfRule>
  </conditionalFormatting>
  <conditionalFormatting sqref="M65">
    <cfRule type="cellIs" dxfId="111" priority="137" operator="equal">
      <formula>"Desierto"</formula>
    </cfRule>
    <cfRule type="cellIs" dxfId="110" priority="138" operator="equal">
      <formula>"Infructuosa"</formula>
    </cfRule>
  </conditionalFormatting>
  <conditionalFormatting sqref="N56">
    <cfRule type="cellIs" dxfId="109" priority="135" operator="equal">
      <formula>"Desierto"</formula>
    </cfRule>
    <cfRule type="cellIs" dxfId="108" priority="136" operator="equal">
      <formula>"Infructuosa"</formula>
    </cfRule>
  </conditionalFormatting>
  <conditionalFormatting sqref="R5">
    <cfRule type="cellIs" dxfId="107" priority="133" operator="equal">
      <formula>"Desierto"</formula>
    </cfRule>
    <cfRule type="cellIs" dxfId="106" priority="134" operator="equal">
      <formula>"Infructuosa"</formula>
    </cfRule>
  </conditionalFormatting>
  <conditionalFormatting sqref="M9">
    <cfRule type="cellIs" dxfId="105" priority="131" operator="equal">
      <formula>"Desierto"</formula>
    </cfRule>
    <cfRule type="cellIs" dxfId="104" priority="132" operator="equal">
      <formula>"Infructuosa"</formula>
    </cfRule>
  </conditionalFormatting>
  <conditionalFormatting sqref="L16">
    <cfRule type="cellIs" dxfId="103" priority="125" operator="equal">
      <formula>"Desierto"</formula>
    </cfRule>
    <cfRule type="cellIs" dxfId="102" priority="126" operator="equal">
      <formula>"Infructuosa"</formula>
    </cfRule>
  </conditionalFormatting>
  <conditionalFormatting sqref="L15">
    <cfRule type="cellIs" dxfId="101" priority="123" operator="equal">
      <formula>"Desierto"</formula>
    </cfRule>
    <cfRule type="cellIs" dxfId="100" priority="124" operator="equal">
      <formula>"Infructuosa"</formula>
    </cfRule>
  </conditionalFormatting>
  <conditionalFormatting sqref="N29">
    <cfRule type="cellIs" dxfId="99" priority="121" operator="equal">
      <formula>"Desierto"</formula>
    </cfRule>
    <cfRule type="cellIs" dxfId="98" priority="122" operator="equal">
      <formula>"Infructuosa"</formula>
    </cfRule>
  </conditionalFormatting>
  <conditionalFormatting sqref="N32">
    <cfRule type="cellIs" dxfId="97" priority="119" operator="equal">
      <formula>"Desierto"</formula>
    </cfRule>
    <cfRule type="cellIs" dxfId="96" priority="120" operator="equal">
      <formula>"Infructuosa"</formula>
    </cfRule>
  </conditionalFormatting>
  <conditionalFormatting sqref="N33">
    <cfRule type="cellIs" dxfId="95" priority="117" operator="equal">
      <formula>"Desierto"</formula>
    </cfRule>
    <cfRule type="cellIs" dxfId="94" priority="118" operator="equal">
      <formula>"Infructuosa"</formula>
    </cfRule>
  </conditionalFormatting>
  <conditionalFormatting sqref="N34:N35">
    <cfRule type="cellIs" dxfId="93" priority="115" operator="equal">
      <formula>"Desierto"</formula>
    </cfRule>
    <cfRule type="cellIs" dxfId="92" priority="116" operator="equal">
      <formula>"Infructuosa"</formula>
    </cfRule>
  </conditionalFormatting>
  <conditionalFormatting sqref="L38">
    <cfRule type="cellIs" dxfId="91" priority="113" operator="equal">
      <formula>"Desierto"</formula>
    </cfRule>
    <cfRule type="cellIs" dxfId="90" priority="114" operator="equal">
      <formula>"Infructuosa"</formula>
    </cfRule>
  </conditionalFormatting>
  <conditionalFormatting sqref="N28">
    <cfRule type="cellIs" dxfId="89" priority="111" operator="equal">
      <formula>"Desierto"</formula>
    </cfRule>
    <cfRule type="cellIs" dxfId="88" priority="112" operator="equal">
      <formula>"Infructuosa"</formula>
    </cfRule>
  </conditionalFormatting>
  <conditionalFormatting sqref="N30">
    <cfRule type="cellIs" dxfId="87" priority="109" operator="equal">
      <formula>"Desierto"</formula>
    </cfRule>
    <cfRule type="cellIs" dxfId="86" priority="110" operator="equal">
      <formula>"Infructuosa"</formula>
    </cfRule>
  </conditionalFormatting>
  <conditionalFormatting sqref="N31 R31">
    <cfRule type="cellIs" dxfId="85" priority="107" operator="equal">
      <formula>"Desierto"</formula>
    </cfRule>
    <cfRule type="cellIs" dxfId="84" priority="108" operator="equal">
      <formula>"Infructuosa"</formula>
    </cfRule>
  </conditionalFormatting>
  <conditionalFormatting sqref="N45">
    <cfRule type="cellIs" dxfId="83" priority="103" operator="equal">
      <formula>"Desierto"</formula>
    </cfRule>
    <cfRule type="cellIs" dxfId="82" priority="104" operator="equal">
      <formula>"Infructuosa"</formula>
    </cfRule>
  </conditionalFormatting>
  <conditionalFormatting sqref="M45">
    <cfRule type="cellIs" dxfId="81" priority="99" operator="equal">
      <formula>"Desierto"</formula>
    </cfRule>
    <cfRule type="cellIs" dxfId="80" priority="100" operator="equal">
      <formula>"Infructuosa"</formula>
    </cfRule>
  </conditionalFormatting>
  <conditionalFormatting sqref="M52">
    <cfRule type="cellIs" dxfId="79" priority="95" operator="equal">
      <formula>"Desierto"</formula>
    </cfRule>
    <cfRule type="cellIs" dxfId="78" priority="96" operator="equal">
      <formula>"Infructuosa"</formula>
    </cfRule>
  </conditionalFormatting>
  <conditionalFormatting sqref="L41:L43 L46">
    <cfRule type="cellIs" dxfId="77" priority="93" operator="equal">
      <formula>"Desierto"</formula>
    </cfRule>
    <cfRule type="cellIs" dxfId="76" priority="94" operator="equal">
      <formula>"Infructuosa"</formula>
    </cfRule>
  </conditionalFormatting>
  <conditionalFormatting sqref="N72">
    <cfRule type="cellIs" dxfId="75" priority="91" operator="equal">
      <formula>"Desierto"</formula>
    </cfRule>
    <cfRule type="cellIs" dxfId="74" priority="92" operator="equal">
      <formula>"Infructuosa"</formula>
    </cfRule>
  </conditionalFormatting>
  <conditionalFormatting sqref="L49:L50">
    <cfRule type="cellIs" dxfId="73" priority="87" operator="equal">
      <formula>"Desierto"</formula>
    </cfRule>
    <cfRule type="cellIs" dxfId="72" priority="88" operator="equal">
      <formula>"Infructuosa"</formula>
    </cfRule>
  </conditionalFormatting>
  <conditionalFormatting sqref="M49:N50">
    <cfRule type="cellIs" dxfId="71" priority="89" operator="equal">
      <formula>"Desierto"</formula>
    </cfRule>
    <cfRule type="cellIs" dxfId="70" priority="90" operator="equal">
      <formula>"Infructuosa"</formula>
    </cfRule>
  </conditionalFormatting>
  <conditionalFormatting sqref="N10">
    <cfRule type="cellIs" dxfId="69" priority="85" operator="equal">
      <formula>"Desierto"</formula>
    </cfRule>
    <cfRule type="cellIs" dxfId="68" priority="86" operator="equal">
      <formula>"Infructuosa"</formula>
    </cfRule>
  </conditionalFormatting>
  <conditionalFormatting sqref="O5">
    <cfRule type="cellIs" dxfId="67" priority="79" operator="equal">
      <formula>"Desierto"</formula>
    </cfRule>
    <cfRule type="cellIs" dxfId="66" priority="80" operator="equal">
      <formula>"Infructuosa"</formula>
    </cfRule>
  </conditionalFormatting>
  <conditionalFormatting sqref="O4">
    <cfRule type="cellIs" dxfId="65" priority="77" operator="equal">
      <formula>"Desierto"</formula>
    </cfRule>
    <cfRule type="cellIs" dxfId="64" priority="78" operator="equal">
      <formula>"Infructuosa"</formula>
    </cfRule>
  </conditionalFormatting>
  <conditionalFormatting sqref="O6">
    <cfRule type="cellIs" dxfId="63" priority="73" operator="equal">
      <formula>"Desierto"</formula>
    </cfRule>
    <cfRule type="cellIs" dxfId="62" priority="74" operator="equal">
      <formula>"Infructuosa"</formula>
    </cfRule>
  </conditionalFormatting>
  <conditionalFormatting sqref="O8">
    <cfRule type="cellIs" dxfId="61" priority="71" operator="equal">
      <formula>"Desierto"</formula>
    </cfRule>
    <cfRule type="cellIs" dxfId="60" priority="72" operator="equal">
      <formula>"Infructuosa"</formula>
    </cfRule>
  </conditionalFormatting>
  <conditionalFormatting sqref="Q20">
    <cfRule type="cellIs" dxfId="59" priority="67" operator="equal">
      <formula>"Desierto"</formula>
    </cfRule>
    <cfRule type="cellIs" dxfId="58" priority="68" operator="equal">
      <formula>"Infructuosa"</formula>
    </cfRule>
  </conditionalFormatting>
  <conditionalFormatting sqref="Q21">
    <cfRule type="cellIs" dxfId="57" priority="65" operator="equal">
      <formula>"Desierto"</formula>
    </cfRule>
    <cfRule type="cellIs" dxfId="56" priority="66" operator="equal">
      <formula>"Infructuosa"</formula>
    </cfRule>
  </conditionalFormatting>
  <conditionalFormatting sqref="O24">
    <cfRule type="cellIs" dxfId="55" priority="63" operator="equal">
      <formula>"Desierto"</formula>
    </cfRule>
    <cfRule type="cellIs" dxfId="54" priority="64" operator="equal">
      <formula>"Infructuosa"</formula>
    </cfRule>
  </conditionalFormatting>
  <conditionalFormatting sqref="Q23">
    <cfRule type="cellIs" dxfId="53" priority="61" operator="equal">
      <formula>"Desierto"</formula>
    </cfRule>
    <cfRule type="cellIs" dxfId="52" priority="62" operator="equal">
      <formula>"Infructuosa"</formula>
    </cfRule>
  </conditionalFormatting>
  <conditionalFormatting sqref="L24">
    <cfRule type="cellIs" dxfId="51" priority="59" operator="equal">
      <formula>"Desierto"</formula>
    </cfRule>
    <cfRule type="cellIs" dxfId="50" priority="60" operator="equal">
      <formula>"Infructuosa"</formula>
    </cfRule>
  </conditionalFormatting>
  <conditionalFormatting sqref="L25">
    <cfRule type="cellIs" dxfId="49" priority="57" operator="equal">
      <formula>"Desierto"</formula>
    </cfRule>
    <cfRule type="cellIs" dxfId="48" priority="58" operator="equal">
      <formula>"Infructuosa"</formula>
    </cfRule>
  </conditionalFormatting>
  <conditionalFormatting sqref="L26">
    <cfRule type="cellIs" dxfId="47" priority="55" operator="equal">
      <formula>"Desierto"</formula>
    </cfRule>
    <cfRule type="cellIs" dxfId="46" priority="56" operator="equal">
      <formula>"Infructuosa"</formula>
    </cfRule>
  </conditionalFormatting>
  <conditionalFormatting sqref="O27">
    <cfRule type="cellIs" dxfId="45" priority="53" operator="equal">
      <formula>"Desierto"</formula>
    </cfRule>
    <cfRule type="cellIs" dxfId="44" priority="54" operator="equal">
      <formula>"Infructuosa"</formula>
    </cfRule>
  </conditionalFormatting>
  <conditionalFormatting sqref="Q27">
    <cfRule type="cellIs" dxfId="43" priority="51" operator="equal">
      <formula>"Desierto"</formula>
    </cfRule>
    <cfRule type="cellIs" dxfId="42" priority="52" operator="equal">
      <formula>"Infructuosa"</formula>
    </cfRule>
  </conditionalFormatting>
  <conditionalFormatting sqref="O28">
    <cfRule type="cellIs" dxfId="41" priority="49" operator="equal">
      <formula>"Desierto"</formula>
    </cfRule>
    <cfRule type="cellIs" dxfId="40" priority="50" operator="equal">
      <formula>"Infructuosa"</formula>
    </cfRule>
  </conditionalFormatting>
  <conditionalFormatting sqref="Q28">
    <cfRule type="cellIs" dxfId="39" priority="47" operator="equal">
      <formula>"Desierto"</formula>
    </cfRule>
    <cfRule type="cellIs" dxfId="38" priority="48" operator="equal">
      <formula>"Infructuosa"</formula>
    </cfRule>
  </conditionalFormatting>
  <conditionalFormatting sqref="O29">
    <cfRule type="cellIs" dxfId="37" priority="45" operator="equal">
      <formula>"Desierto"</formula>
    </cfRule>
    <cfRule type="cellIs" dxfId="36" priority="46" operator="equal">
      <formula>"Infructuosa"</formula>
    </cfRule>
  </conditionalFormatting>
  <conditionalFormatting sqref="Q29">
    <cfRule type="cellIs" dxfId="35" priority="43" operator="equal">
      <formula>"Desierto"</formula>
    </cfRule>
    <cfRule type="cellIs" dxfId="34" priority="44" operator="equal">
      <formula>"Infructuosa"</formula>
    </cfRule>
  </conditionalFormatting>
  <conditionalFormatting sqref="L29">
    <cfRule type="cellIs" dxfId="33" priority="41" operator="equal">
      <formula>"Desierto"</formula>
    </cfRule>
    <cfRule type="cellIs" dxfId="32" priority="42" operator="equal">
      <formula>"Infructuosa"</formula>
    </cfRule>
  </conditionalFormatting>
  <conditionalFormatting sqref="O25">
    <cfRule type="cellIs" dxfId="31" priority="39" operator="equal">
      <formula>"Desierto"</formula>
    </cfRule>
    <cfRule type="cellIs" dxfId="30" priority="40" operator="equal">
      <formula>"Infructuosa"</formula>
    </cfRule>
  </conditionalFormatting>
  <conditionalFormatting sqref="O26">
    <cfRule type="cellIs" dxfId="29" priority="37" operator="equal">
      <formula>"Desierto"</formula>
    </cfRule>
    <cfRule type="cellIs" dxfId="28" priority="38" operator="equal">
      <formula>"Infructuosa"</formula>
    </cfRule>
  </conditionalFormatting>
  <conditionalFormatting sqref="Q22">
    <cfRule type="cellIs" dxfId="27" priority="35" operator="equal">
      <formula>"Desierto"</formula>
    </cfRule>
    <cfRule type="cellIs" dxfId="26" priority="36" operator="equal">
      <formula>"Infructuosa"</formula>
    </cfRule>
  </conditionalFormatting>
  <conditionalFormatting sqref="Q30">
    <cfRule type="cellIs" dxfId="25" priority="31" operator="equal">
      <formula>"Desierto"</formula>
    </cfRule>
    <cfRule type="cellIs" dxfId="24" priority="32" operator="equal">
      <formula>"Infructuosa"</formula>
    </cfRule>
  </conditionalFormatting>
  <conditionalFormatting sqref="Q24:Q26">
    <cfRule type="cellIs" dxfId="23" priority="29" operator="equal">
      <formula>"Desierto"</formula>
    </cfRule>
    <cfRule type="cellIs" dxfId="22" priority="30" operator="equal">
      <formula>"Infructuosa"</formula>
    </cfRule>
  </conditionalFormatting>
  <conditionalFormatting sqref="L31">
    <cfRule type="cellIs" dxfId="21" priority="21" operator="equal">
      <formula>"Desierto"</formula>
    </cfRule>
    <cfRule type="cellIs" dxfId="20" priority="22" operator="equal">
      <formula>"Infructuosa"</formula>
    </cfRule>
  </conditionalFormatting>
  <conditionalFormatting sqref="Q32">
    <cfRule type="cellIs" dxfId="19" priority="17" operator="equal">
      <formula>"Desierto"</formula>
    </cfRule>
    <cfRule type="cellIs" dxfId="18" priority="18" operator="equal">
      <formula>"Infructuosa"</formula>
    </cfRule>
  </conditionalFormatting>
  <conditionalFormatting sqref="Q33">
    <cfRule type="cellIs" dxfId="17" priority="15" operator="equal">
      <formula>"Desierto"</formula>
    </cfRule>
    <cfRule type="cellIs" dxfId="16" priority="16" operator="equal">
      <formula>"Infructuosa"</formula>
    </cfRule>
  </conditionalFormatting>
  <conditionalFormatting sqref="Q34">
    <cfRule type="cellIs" dxfId="15" priority="13" operator="equal">
      <formula>"Desierto"</formula>
    </cfRule>
    <cfRule type="cellIs" dxfId="14" priority="14" operator="equal">
      <formula>"Infructuosa"</formula>
    </cfRule>
  </conditionalFormatting>
  <conditionalFormatting sqref="Q35">
    <cfRule type="cellIs" dxfId="13" priority="11" operator="equal">
      <formula>"Desierto"</formula>
    </cfRule>
    <cfRule type="cellIs" dxfId="12" priority="12" operator="equal">
      <formula>"Infructuosa"</formula>
    </cfRule>
  </conditionalFormatting>
  <conditionalFormatting sqref="Q36:Q39">
    <cfRule type="cellIs" dxfId="11" priority="9" operator="equal">
      <formula>"Desierto"</formula>
    </cfRule>
    <cfRule type="cellIs" dxfId="10" priority="10" operator="equal">
      <formula>"Infructuosa"</formula>
    </cfRule>
  </conditionalFormatting>
  <conditionalFormatting sqref="Q41">
    <cfRule type="cellIs" dxfId="9" priority="7" operator="equal">
      <formula>"Desierto"</formula>
    </cfRule>
    <cfRule type="cellIs" dxfId="8" priority="8" operator="equal">
      <formula>"Infructuosa"</formula>
    </cfRule>
  </conditionalFormatting>
  <conditionalFormatting sqref="Q40">
    <cfRule type="cellIs" dxfId="7" priority="5" operator="equal">
      <formula>"Desierto"</formula>
    </cfRule>
    <cfRule type="cellIs" dxfId="6" priority="6" operator="equal">
      <formula>"Infructuosa"</formula>
    </cfRule>
  </conditionalFormatting>
  <conditionalFormatting sqref="M68">
    <cfRule type="cellIs" dxfId="5" priority="3" operator="equal">
      <formula>"Desierto"</formula>
    </cfRule>
    <cfRule type="cellIs" dxfId="4" priority="4" operator="equal">
      <formula>"Infructuosa"</formula>
    </cfRule>
  </conditionalFormatting>
  <conditionalFormatting sqref="P76:R76">
    <cfRule type="cellIs" dxfId="3" priority="1" operator="equal">
      <formula>"Desierto"</formula>
    </cfRule>
    <cfRule type="cellIs" dxfId="2" priority="2" operator="equal">
      <formula>"Infructuosa"</formula>
    </cfRule>
  </conditionalFormatting>
  <hyperlinks>
    <hyperlink ref="J36" r:id="rId1" xr:uid="{60FCD574-25E4-4864-9E4D-F223E5504B09}"/>
    <hyperlink ref="A98" r:id="rId2" display="https://www.sicop.go.cr/moduloPcont/pcont/ctract/sc/CE_SCJ_GSQ002.jsp" xr:uid="{62E8D1A8-6AAF-49C2-B15D-F0D447119A4A}"/>
  </hyperlinks>
  <pageMargins left="0.70866141732283472" right="0.70866141732283472" top="0.74803149606299213" bottom="0.74803149606299213" header="0.31496062992125984" footer="0.31496062992125984"/>
  <pageSetup paperSize="9" orientation="landscape" r:id="rId3"/>
  <ignoredErrors>
    <ignoredError sqref="H7:H40 H47 H45 H42" numberStoredAsText="1"/>
  </ignoredErrors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00000000-0002-0000-0000-000000000000}">
          <x14:formula1>
            <xm:f>Hoja2!$C$2:$C$4</xm:f>
          </x14:formula1>
          <xm:sqref>G165</xm:sqref>
        </x14:dataValidation>
        <x14:dataValidation type="list" allowBlank="1" showInputMessage="1" showErrorMessage="1" xr:uid="{1116D5BF-FA5D-4583-A0CD-2AD5C21A4C92}">
          <x14:formula1>
            <xm:f>Analistas!$F$4:$F$8</xm:f>
          </x14:formula1>
          <xm:sqref>G21:G23 G27:G30 G4:G11 G15:G18 G32:G164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15B25A4-06C6-42EB-ACD6-9492A583F7ED}">
  <dimension ref="A1:K253"/>
  <sheetViews>
    <sheetView zoomScale="90" zoomScaleNormal="90" workbookViewId="0">
      <pane ySplit="2" topLeftCell="A145" activePane="bottomLeft" state="frozen"/>
      <selection pane="bottomLeft" activeCell="B142" sqref="B1:B1048576"/>
    </sheetView>
  </sheetViews>
  <sheetFormatPr defaultColWidth="11.42578125" defaultRowHeight="15"/>
  <cols>
    <col min="1" max="1" width="27.140625" bestFit="1" customWidth="1"/>
    <col min="2" max="2" width="23.85546875" customWidth="1"/>
    <col min="3" max="3" width="16.7109375" style="142" customWidth="1"/>
    <col min="4" max="4" width="16.7109375" customWidth="1"/>
    <col min="5" max="5" width="22.140625" style="137" customWidth="1"/>
    <col min="6" max="6" width="36.42578125" customWidth="1"/>
    <col min="7" max="7" width="21.140625" customWidth="1"/>
    <col min="8" max="8" width="13" style="150" customWidth="1"/>
    <col min="9" max="9" width="15.140625" style="142" customWidth="1"/>
    <col min="10" max="10" width="14" style="147" customWidth="1"/>
  </cols>
  <sheetData>
    <row r="1" spans="1:11" ht="31.5" customHeight="1">
      <c r="A1" s="252" t="s">
        <v>980</v>
      </c>
      <c r="B1" s="252"/>
      <c r="C1" s="252"/>
      <c r="D1" s="252"/>
      <c r="E1" s="252"/>
      <c r="F1" s="252"/>
      <c r="G1" s="252"/>
      <c r="H1" s="252"/>
      <c r="I1" s="252"/>
      <c r="J1" s="252"/>
      <c r="K1" s="252"/>
    </row>
    <row r="2" spans="1:11" ht="39" customHeight="1">
      <c r="A2" s="81" t="s">
        <v>981</v>
      </c>
      <c r="B2" s="82" t="s">
        <v>982</v>
      </c>
      <c r="C2" s="138" t="s">
        <v>983</v>
      </c>
      <c r="D2" s="82" t="s">
        <v>10</v>
      </c>
      <c r="E2" s="134" t="s">
        <v>984</v>
      </c>
      <c r="F2" s="83" t="s">
        <v>2</v>
      </c>
      <c r="G2" s="83" t="s">
        <v>15</v>
      </c>
      <c r="H2" s="149" t="s">
        <v>4</v>
      </c>
      <c r="I2" s="148" t="s">
        <v>985</v>
      </c>
      <c r="J2" s="143" t="s">
        <v>986</v>
      </c>
      <c r="K2" s="81" t="s">
        <v>987</v>
      </c>
    </row>
    <row r="3" spans="1:11" ht="63.95" customHeight="1">
      <c r="A3" s="91" t="s">
        <v>988</v>
      </c>
      <c r="B3" s="91" t="s">
        <v>989</v>
      </c>
      <c r="C3" s="139">
        <v>215000</v>
      </c>
      <c r="D3" s="91" t="s">
        <v>25</v>
      </c>
      <c r="E3" s="127" t="s">
        <v>990</v>
      </c>
      <c r="F3" s="90" t="s">
        <v>991</v>
      </c>
      <c r="G3" s="90" t="s">
        <v>992</v>
      </c>
      <c r="H3" s="103">
        <v>44581</v>
      </c>
      <c r="I3" s="139">
        <v>211802.511</v>
      </c>
      <c r="J3" s="144"/>
      <c r="K3" s="92" t="s">
        <v>993</v>
      </c>
    </row>
    <row r="4" spans="1:11" ht="63.95" customHeight="1">
      <c r="A4" s="91" t="s">
        <v>994</v>
      </c>
      <c r="B4" s="91" t="s">
        <v>995</v>
      </c>
      <c r="C4" s="139">
        <v>201000</v>
      </c>
      <c r="D4" s="91" t="s">
        <v>25</v>
      </c>
      <c r="E4" s="127" t="s">
        <v>996</v>
      </c>
      <c r="F4" s="90" t="s">
        <v>997</v>
      </c>
      <c r="G4" s="90" t="s">
        <v>998</v>
      </c>
      <c r="H4" s="103">
        <v>44581</v>
      </c>
      <c r="I4" s="139">
        <v>200944.035</v>
      </c>
      <c r="J4" s="144"/>
      <c r="K4" s="92" t="s">
        <v>993</v>
      </c>
    </row>
    <row r="5" spans="1:11" ht="63.95" customHeight="1">
      <c r="A5" s="91" t="s">
        <v>999</v>
      </c>
      <c r="B5" s="91" t="s">
        <v>1000</v>
      </c>
      <c r="C5" s="139">
        <v>320000</v>
      </c>
      <c r="D5" s="91" t="s">
        <v>25</v>
      </c>
      <c r="E5" s="127" t="s">
        <v>1001</v>
      </c>
      <c r="F5" s="90" t="s">
        <v>1002</v>
      </c>
      <c r="G5" s="90" t="s">
        <v>1003</v>
      </c>
      <c r="H5" s="103">
        <v>44581</v>
      </c>
      <c r="I5" s="139">
        <v>315270</v>
      </c>
      <c r="J5" s="144"/>
      <c r="K5" s="92" t="s">
        <v>1004</v>
      </c>
    </row>
    <row r="6" spans="1:11" ht="63.95" customHeight="1">
      <c r="A6" s="91" t="s">
        <v>1005</v>
      </c>
      <c r="B6" s="91" t="s">
        <v>1006</v>
      </c>
      <c r="C6" s="139">
        <v>770000</v>
      </c>
      <c r="D6" s="91" t="s">
        <v>25</v>
      </c>
      <c r="E6" s="127" t="s">
        <v>1007</v>
      </c>
      <c r="F6" s="90" t="s">
        <v>1008</v>
      </c>
      <c r="G6" s="90" t="s">
        <v>1009</v>
      </c>
      <c r="H6" s="103">
        <v>44582</v>
      </c>
      <c r="I6" s="139">
        <v>768610.63199999998</v>
      </c>
      <c r="J6" s="145"/>
      <c r="K6" s="92" t="s">
        <v>1004</v>
      </c>
    </row>
    <row r="7" spans="1:11" ht="63.95" customHeight="1">
      <c r="A7" s="91" t="s">
        <v>994</v>
      </c>
      <c r="B7" s="91" t="s">
        <v>1010</v>
      </c>
      <c r="C7" s="139">
        <v>161030</v>
      </c>
      <c r="D7" s="91" t="s">
        <v>25</v>
      </c>
      <c r="E7" s="127" t="s">
        <v>1011</v>
      </c>
      <c r="F7" s="90" t="s">
        <v>1012</v>
      </c>
      <c r="G7" s="90" t="s">
        <v>998</v>
      </c>
      <c r="H7" s="103">
        <v>44582</v>
      </c>
      <c r="I7" s="139">
        <v>161025</v>
      </c>
      <c r="J7" s="145"/>
      <c r="K7" s="92" t="s">
        <v>1004</v>
      </c>
    </row>
    <row r="8" spans="1:11" ht="63.95" customHeight="1">
      <c r="A8" s="93" t="s">
        <v>1013</v>
      </c>
      <c r="B8" s="99" t="s">
        <v>1014</v>
      </c>
      <c r="C8" s="140">
        <v>10000000</v>
      </c>
      <c r="D8" s="91" t="s">
        <v>35</v>
      </c>
      <c r="E8" s="135" t="s">
        <v>1015</v>
      </c>
      <c r="F8" s="90" t="s">
        <v>1016</v>
      </c>
      <c r="G8" s="98" t="s">
        <v>405</v>
      </c>
      <c r="H8" s="103">
        <v>44589</v>
      </c>
      <c r="I8" s="139">
        <v>922927.5</v>
      </c>
      <c r="J8" s="145"/>
      <c r="K8" s="92" t="s">
        <v>993</v>
      </c>
    </row>
    <row r="9" spans="1:11" ht="63.95" customHeight="1">
      <c r="A9" s="93" t="s">
        <v>1017</v>
      </c>
      <c r="B9" s="93" t="s">
        <v>1018</v>
      </c>
      <c r="C9" s="140">
        <v>12543000</v>
      </c>
      <c r="D9" s="91" t="s">
        <v>35</v>
      </c>
      <c r="E9" s="135" t="s">
        <v>1019</v>
      </c>
      <c r="F9" s="90" t="s">
        <v>1020</v>
      </c>
      <c r="G9" s="98" t="s">
        <v>1021</v>
      </c>
      <c r="H9" s="103">
        <v>44595</v>
      </c>
      <c r="I9" s="139">
        <v>12543000</v>
      </c>
      <c r="J9" s="145"/>
      <c r="K9" s="100" t="s">
        <v>1004</v>
      </c>
    </row>
    <row r="10" spans="1:11" ht="63.95" customHeight="1">
      <c r="A10" s="93" t="s">
        <v>1022</v>
      </c>
      <c r="B10" s="93" t="s">
        <v>1023</v>
      </c>
      <c r="C10" s="140">
        <v>6066057.8399999999</v>
      </c>
      <c r="D10" s="90" t="s">
        <v>76</v>
      </c>
      <c r="E10" s="135" t="s">
        <v>1024</v>
      </c>
      <c r="F10" s="90" t="s">
        <v>1025</v>
      </c>
      <c r="G10" s="98" t="s">
        <v>1026</v>
      </c>
      <c r="H10" s="103">
        <v>44595</v>
      </c>
      <c r="I10" s="139">
        <v>6066057.841</v>
      </c>
      <c r="J10" s="145"/>
      <c r="K10" s="92" t="s">
        <v>1004</v>
      </c>
    </row>
    <row r="11" spans="1:11" ht="63.95" customHeight="1">
      <c r="A11" s="93" t="s">
        <v>1027</v>
      </c>
      <c r="B11" s="93" t="s">
        <v>1028</v>
      </c>
      <c r="C11" s="139">
        <v>2034000</v>
      </c>
      <c r="D11" s="90" t="s">
        <v>76</v>
      </c>
      <c r="E11" s="135" t="s">
        <v>1029</v>
      </c>
      <c r="F11" s="90" t="s">
        <v>1030</v>
      </c>
      <c r="G11" s="90" t="s">
        <v>1031</v>
      </c>
      <c r="H11" s="103">
        <v>44596</v>
      </c>
      <c r="I11" s="139">
        <v>2034000</v>
      </c>
      <c r="J11" s="145"/>
      <c r="K11" s="92" t="s">
        <v>1004</v>
      </c>
    </row>
    <row r="12" spans="1:11" ht="63.95" customHeight="1">
      <c r="A12" s="93" t="s">
        <v>1032</v>
      </c>
      <c r="B12" s="93" t="s">
        <v>1033</v>
      </c>
      <c r="C12" s="140">
        <v>11492100</v>
      </c>
      <c r="D12" s="91" t="s">
        <v>35</v>
      </c>
      <c r="E12" s="135" t="s">
        <v>1034</v>
      </c>
      <c r="F12" s="90" t="s">
        <v>1035</v>
      </c>
      <c r="G12" s="90" t="s">
        <v>1036</v>
      </c>
      <c r="H12" s="103">
        <v>44600</v>
      </c>
      <c r="I12" s="139">
        <v>11492100</v>
      </c>
      <c r="J12" s="145"/>
      <c r="K12" s="92" t="s">
        <v>1004</v>
      </c>
    </row>
    <row r="13" spans="1:11" ht="63.95" customHeight="1">
      <c r="A13" s="93" t="s">
        <v>1037</v>
      </c>
      <c r="B13" s="93" t="s">
        <v>1038</v>
      </c>
      <c r="C13" s="139">
        <v>6500000</v>
      </c>
      <c r="D13" s="91" t="s">
        <v>131</v>
      </c>
      <c r="E13" s="135" t="s">
        <v>1039</v>
      </c>
      <c r="F13" s="90" t="s">
        <v>1040</v>
      </c>
      <c r="G13" s="90" t="s">
        <v>1041</v>
      </c>
      <c r="H13" s="103">
        <v>44602</v>
      </c>
      <c r="I13" s="139">
        <v>6500000</v>
      </c>
      <c r="J13" s="145"/>
      <c r="K13" s="92" t="s">
        <v>1004</v>
      </c>
    </row>
    <row r="14" spans="1:11" ht="63.95" customHeight="1">
      <c r="A14" s="93" t="s">
        <v>26</v>
      </c>
      <c r="B14" s="93" t="s">
        <v>22</v>
      </c>
      <c r="C14" s="139">
        <v>300000</v>
      </c>
      <c r="D14" s="91" t="s">
        <v>25</v>
      </c>
      <c r="E14" s="135" t="s">
        <v>1042</v>
      </c>
      <c r="F14" s="90" t="s">
        <v>20</v>
      </c>
      <c r="G14" s="90" t="s">
        <v>28</v>
      </c>
      <c r="H14" s="103">
        <v>44602</v>
      </c>
      <c r="I14" s="139">
        <v>271844.09999999998</v>
      </c>
      <c r="J14" s="145"/>
      <c r="K14" s="92" t="s">
        <v>1004</v>
      </c>
    </row>
    <row r="15" spans="1:11" ht="63.95" customHeight="1">
      <c r="A15" s="91" t="s">
        <v>36</v>
      </c>
      <c r="B15" s="91" t="s">
        <v>1043</v>
      </c>
      <c r="C15" s="139">
        <v>510014</v>
      </c>
      <c r="D15" s="91" t="s">
        <v>35</v>
      </c>
      <c r="E15" s="135" t="s">
        <v>1044</v>
      </c>
      <c r="F15" s="90" t="s">
        <v>1045</v>
      </c>
      <c r="G15" s="90" t="s">
        <v>1041</v>
      </c>
      <c r="H15" s="103">
        <v>44606</v>
      </c>
      <c r="I15" s="139">
        <v>325214</v>
      </c>
      <c r="J15" s="144"/>
      <c r="K15" s="92" t="s">
        <v>1004</v>
      </c>
    </row>
    <row r="16" spans="1:11" ht="63.95" customHeight="1">
      <c r="A16" s="91" t="s">
        <v>36</v>
      </c>
      <c r="B16" s="91" t="s">
        <v>1043</v>
      </c>
      <c r="C16" s="139">
        <v>510014</v>
      </c>
      <c r="D16" s="91" t="s">
        <v>35</v>
      </c>
      <c r="E16" s="135" t="s">
        <v>1046</v>
      </c>
      <c r="F16" s="90" t="s">
        <v>1045</v>
      </c>
      <c r="G16" s="90" t="s">
        <v>1047</v>
      </c>
      <c r="H16" s="103">
        <v>44606</v>
      </c>
      <c r="I16" s="139">
        <v>184797.94</v>
      </c>
      <c r="J16" s="144"/>
      <c r="K16" s="92" t="s">
        <v>1004</v>
      </c>
    </row>
    <row r="17" spans="1:11" ht="63.95" customHeight="1">
      <c r="A17" s="93" t="s">
        <v>26</v>
      </c>
      <c r="B17" s="93" t="s">
        <v>22</v>
      </c>
      <c r="C17" s="139">
        <v>300000</v>
      </c>
      <c r="D17" s="91" t="s">
        <v>25</v>
      </c>
      <c r="E17" s="136" t="s">
        <v>1048</v>
      </c>
      <c r="F17" s="90" t="s">
        <v>20</v>
      </c>
      <c r="G17" s="90" t="s">
        <v>28</v>
      </c>
      <c r="H17" s="103">
        <v>44607</v>
      </c>
      <c r="I17" s="139">
        <v>0</v>
      </c>
      <c r="J17" s="144"/>
      <c r="K17" s="92" t="s">
        <v>993</v>
      </c>
    </row>
    <row r="18" spans="1:11" ht="63.95" customHeight="1">
      <c r="A18" s="91" t="s">
        <v>1049</v>
      </c>
      <c r="B18" s="91" t="s">
        <v>1050</v>
      </c>
      <c r="C18" s="139">
        <v>300000</v>
      </c>
      <c r="D18" s="91" t="s">
        <v>25</v>
      </c>
      <c r="E18" s="135" t="s">
        <v>1051</v>
      </c>
      <c r="F18" s="90" t="s">
        <v>1052</v>
      </c>
      <c r="G18" s="90" t="s">
        <v>1053</v>
      </c>
      <c r="H18" s="103">
        <v>44607</v>
      </c>
      <c r="I18" s="139">
        <v>296060</v>
      </c>
      <c r="J18" s="145"/>
      <c r="K18" s="92" t="s">
        <v>993</v>
      </c>
    </row>
    <row r="19" spans="1:11" ht="63.95" customHeight="1">
      <c r="A19" s="91" t="s">
        <v>988</v>
      </c>
      <c r="B19" s="91" t="s">
        <v>1054</v>
      </c>
      <c r="C19" s="139">
        <v>180000</v>
      </c>
      <c r="D19" s="91" t="s">
        <v>25</v>
      </c>
      <c r="E19" s="127" t="s">
        <v>1055</v>
      </c>
      <c r="F19" s="90" t="s">
        <v>1056</v>
      </c>
      <c r="G19" s="90" t="s">
        <v>992</v>
      </c>
      <c r="H19" s="103">
        <v>44608</v>
      </c>
      <c r="I19" s="139">
        <v>179999.99400000001</v>
      </c>
      <c r="J19" s="145"/>
      <c r="K19" s="100" t="s">
        <v>1004</v>
      </c>
    </row>
    <row r="20" spans="1:11" ht="63.95" customHeight="1">
      <c r="A20" s="91" t="s">
        <v>1057</v>
      </c>
      <c r="B20" s="91" t="s">
        <v>1058</v>
      </c>
      <c r="C20" s="139">
        <v>310000</v>
      </c>
      <c r="D20" s="91" t="s">
        <v>25</v>
      </c>
      <c r="E20" s="127" t="s">
        <v>1059</v>
      </c>
      <c r="F20" s="90" t="s">
        <v>1060</v>
      </c>
      <c r="G20" s="90" t="s">
        <v>1061</v>
      </c>
      <c r="H20" s="103">
        <v>44608</v>
      </c>
      <c r="I20" s="139"/>
      <c r="J20" s="144">
        <v>463.3</v>
      </c>
      <c r="K20" s="92" t="s">
        <v>993</v>
      </c>
    </row>
    <row r="21" spans="1:11" ht="63.95" customHeight="1">
      <c r="A21" s="91" t="s">
        <v>1062</v>
      </c>
      <c r="B21" s="91" t="s">
        <v>1063</v>
      </c>
      <c r="C21" s="139">
        <v>1725000</v>
      </c>
      <c r="D21" s="91" t="s">
        <v>35</v>
      </c>
      <c r="E21" s="135" t="s">
        <v>1064</v>
      </c>
      <c r="F21" s="90" t="s">
        <v>1065</v>
      </c>
      <c r="G21" s="90" t="s">
        <v>916</v>
      </c>
      <c r="H21" s="103">
        <v>44610</v>
      </c>
      <c r="I21" s="139"/>
      <c r="J21" s="144">
        <v>2409.75</v>
      </c>
      <c r="K21" s="92" t="s">
        <v>993</v>
      </c>
    </row>
    <row r="22" spans="1:11" ht="63.95" customHeight="1">
      <c r="A22" s="91" t="s">
        <v>1066</v>
      </c>
      <c r="B22" s="93" t="s">
        <v>1067</v>
      </c>
      <c r="C22" s="139">
        <v>1965000</v>
      </c>
      <c r="D22" s="91" t="s">
        <v>35</v>
      </c>
      <c r="E22" s="135" t="s">
        <v>1068</v>
      </c>
      <c r="F22" s="90" t="s">
        <v>1069</v>
      </c>
      <c r="G22" s="90" t="s">
        <v>916</v>
      </c>
      <c r="H22" s="103">
        <v>44610</v>
      </c>
      <c r="I22" s="139"/>
      <c r="J22" s="144">
        <v>2736.79</v>
      </c>
      <c r="K22" s="92" t="s">
        <v>993</v>
      </c>
    </row>
    <row r="23" spans="1:11" ht="63.95" customHeight="1">
      <c r="A23" s="91" t="s">
        <v>1070</v>
      </c>
      <c r="B23" s="91" t="s">
        <v>1071</v>
      </c>
      <c r="C23" s="139">
        <v>3500000</v>
      </c>
      <c r="D23" s="91" t="s">
        <v>35</v>
      </c>
      <c r="E23" s="127" t="s">
        <v>1072</v>
      </c>
      <c r="F23" s="90" t="s">
        <v>1073</v>
      </c>
      <c r="G23" s="90" t="s">
        <v>943</v>
      </c>
      <c r="H23" s="103">
        <v>44610</v>
      </c>
      <c r="I23" s="139"/>
      <c r="J23" s="144">
        <v>5085</v>
      </c>
      <c r="K23" s="92" t="s">
        <v>1004</v>
      </c>
    </row>
    <row r="24" spans="1:11" ht="75" customHeight="1">
      <c r="A24" s="91" t="s">
        <v>1074</v>
      </c>
      <c r="B24" s="91" t="s">
        <v>1075</v>
      </c>
      <c r="C24" s="139">
        <v>195000</v>
      </c>
      <c r="D24" s="91" t="s">
        <v>25</v>
      </c>
      <c r="E24" s="127" t="s">
        <v>1076</v>
      </c>
      <c r="F24" s="90" t="s">
        <v>1077</v>
      </c>
      <c r="G24" s="90" t="s">
        <v>1078</v>
      </c>
      <c r="H24" s="103">
        <v>44613</v>
      </c>
      <c r="I24" s="139">
        <v>53675</v>
      </c>
      <c r="J24" s="145"/>
      <c r="K24" s="92" t="s">
        <v>1004</v>
      </c>
    </row>
    <row r="25" spans="1:11" ht="75" customHeight="1">
      <c r="A25" s="91" t="s">
        <v>1074</v>
      </c>
      <c r="B25" s="91" t="s">
        <v>1075</v>
      </c>
      <c r="C25" s="139">
        <v>195000</v>
      </c>
      <c r="D25" s="91" t="s">
        <v>25</v>
      </c>
      <c r="E25" s="127" t="s">
        <v>1079</v>
      </c>
      <c r="F25" s="90" t="s">
        <v>1077</v>
      </c>
      <c r="G25" s="90" t="s">
        <v>530</v>
      </c>
      <c r="H25" s="103">
        <v>44613</v>
      </c>
      <c r="I25" s="139">
        <v>137012.5</v>
      </c>
      <c r="J25" s="145"/>
      <c r="K25" s="92" t="s">
        <v>1004</v>
      </c>
    </row>
    <row r="26" spans="1:11" ht="63.95" customHeight="1">
      <c r="A26" s="91" t="s">
        <v>1080</v>
      </c>
      <c r="B26" s="91" t="s">
        <v>1081</v>
      </c>
      <c r="C26" s="139">
        <v>1800000</v>
      </c>
      <c r="D26" s="91" t="s">
        <v>25</v>
      </c>
      <c r="E26" s="127" t="s">
        <v>1082</v>
      </c>
      <c r="F26" s="90" t="s">
        <v>1083</v>
      </c>
      <c r="G26" s="108" t="s">
        <v>1084</v>
      </c>
      <c r="H26" s="103">
        <v>44613</v>
      </c>
      <c r="I26" s="139">
        <v>1747319</v>
      </c>
      <c r="J26" s="145"/>
      <c r="K26" s="92" t="s">
        <v>1004</v>
      </c>
    </row>
    <row r="27" spans="1:11" s="52" customFormat="1" ht="63.95" customHeight="1">
      <c r="A27" s="91" t="s">
        <v>1085</v>
      </c>
      <c r="B27" s="52" t="s">
        <v>1086</v>
      </c>
      <c r="C27" s="139">
        <v>7000000</v>
      </c>
      <c r="D27" s="91" t="s">
        <v>35</v>
      </c>
      <c r="E27" s="127" t="s">
        <v>1087</v>
      </c>
      <c r="F27" s="90" t="s">
        <v>1088</v>
      </c>
      <c r="G27" s="108" t="s">
        <v>1089</v>
      </c>
      <c r="H27" s="103">
        <v>44615</v>
      </c>
      <c r="I27" s="139">
        <v>2579386</v>
      </c>
      <c r="J27" s="144"/>
      <c r="K27" s="92" t="s">
        <v>993</v>
      </c>
    </row>
    <row r="28" spans="1:11" s="52" customFormat="1" ht="63.95" customHeight="1">
      <c r="A28" s="90" t="s">
        <v>1022</v>
      </c>
      <c r="B28" s="91" t="s">
        <v>1090</v>
      </c>
      <c r="C28" s="139">
        <v>303305</v>
      </c>
      <c r="D28" s="90" t="s">
        <v>76</v>
      </c>
      <c r="E28" s="127" t="s">
        <v>1091</v>
      </c>
      <c r="F28" s="90" t="s">
        <v>1025</v>
      </c>
      <c r="G28" s="108" t="s">
        <v>1026</v>
      </c>
      <c r="H28" s="103">
        <v>44620</v>
      </c>
      <c r="I28" s="139">
        <v>303302.89</v>
      </c>
      <c r="J28" s="144"/>
      <c r="K28" s="92" t="s">
        <v>1004</v>
      </c>
    </row>
    <row r="29" spans="1:11" ht="63.95" customHeight="1">
      <c r="A29" s="91" t="s">
        <v>68</v>
      </c>
      <c r="B29" s="91" t="s">
        <v>65</v>
      </c>
      <c r="C29" s="139">
        <v>460000</v>
      </c>
      <c r="D29" s="91" t="s">
        <v>25</v>
      </c>
      <c r="E29" s="127" t="s">
        <v>1092</v>
      </c>
      <c r="F29" s="90" t="s">
        <v>1093</v>
      </c>
      <c r="G29" s="108" t="s">
        <v>69</v>
      </c>
      <c r="H29" s="103">
        <v>44622</v>
      </c>
      <c r="I29" s="139">
        <v>452000</v>
      </c>
      <c r="J29" s="144"/>
      <c r="K29" s="92" t="s">
        <v>993</v>
      </c>
    </row>
    <row r="30" spans="1:11" ht="63.95" customHeight="1">
      <c r="A30" s="91" t="s">
        <v>1094</v>
      </c>
      <c r="B30" s="91" t="s">
        <v>41</v>
      </c>
      <c r="C30" s="139">
        <v>300000</v>
      </c>
      <c r="D30" s="91" t="s">
        <v>25</v>
      </c>
      <c r="E30" s="127" t="s">
        <v>1095</v>
      </c>
      <c r="F30" s="90" t="s">
        <v>1096</v>
      </c>
      <c r="G30" s="108" t="s">
        <v>44</v>
      </c>
      <c r="H30" s="103">
        <v>44622</v>
      </c>
      <c r="I30" s="139">
        <v>146148.54999999999</v>
      </c>
      <c r="J30" s="145"/>
      <c r="K30" s="92" t="s">
        <v>993</v>
      </c>
    </row>
    <row r="31" spans="1:11" ht="63.95" customHeight="1">
      <c r="A31" s="91" t="s">
        <v>994</v>
      </c>
      <c r="B31" s="91" t="s">
        <v>1097</v>
      </c>
      <c r="C31" s="139">
        <v>805130</v>
      </c>
      <c r="D31" s="91" t="s">
        <v>25</v>
      </c>
      <c r="E31" s="127" t="s">
        <v>1098</v>
      </c>
      <c r="F31" s="90" t="s">
        <v>1099</v>
      </c>
      <c r="G31" s="108" t="s">
        <v>998</v>
      </c>
      <c r="H31" s="103">
        <v>44624</v>
      </c>
      <c r="I31" s="139">
        <v>805125</v>
      </c>
      <c r="J31" s="145"/>
      <c r="K31" s="92" t="s">
        <v>993</v>
      </c>
    </row>
    <row r="32" spans="1:11" ht="63.95" customHeight="1">
      <c r="A32" s="91" t="s">
        <v>1100</v>
      </c>
      <c r="B32" s="91" t="s">
        <v>1101</v>
      </c>
      <c r="C32" s="139">
        <v>302000</v>
      </c>
      <c r="D32" s="91" t="s">
        <v>25</v>
      </c>
      <c r="E32" s="129" t="s">
        <v>1102</v>
      </c>
      <c r="F32" s="90" t="s">
        <v>1103</v>
      </c>
      <c r="G32" s="108" t="s">
        <v>1104</v>
      </c>
      <c r="H32" s="103">
        <v>44630</v>
      </c>
      <c r="I32" s="139">
        <v>300267.88</v>
      </c>
      <c r="J32" s="145"/>
      <c r="K32" s="112" t="s">
        <v>993</v>
      </c>
    </row>
    <row r="33" spans="1:11" ht="63.95" customHeight="1">
      <c r="A33" s="93" t="s">
        <v>1105</v>
      </c>
      <c r="B33" s="91" t="s">
        <v>1106</v>
      </c>
      <c r="C33" s="139">
        <v>11300</v>
      </c>
      <c r="D33" s="91" t="s">
        <v>25</v>
      </c>
      <c r="E33" s="127" t="s">
        <v>1107</v>
      </c>
      <c r="F33" s="90" t="s">
        <v>1108</v>
      </c>
      <c r="G33" s="108" t="s">
        <v>1109</v>
      </c>
      <c r="H33" s="103">
        <v>44630</v>
      </c>
      <c r="I33" s="139">
        <v>11300</v>
      </c>
      <c r="J33" s="146"/>
      <c r="K33" s="92" t="s">
        <v>1004</v>
      </c>
    </row>
    <row r="34" spans="1:11" ht="80.25" customHeight="1">
      <c r="A34" s="91" t="s">
        <v>1110</v>
      </c>
      <c r="B34" s="91" t="s">
        <v>1111</v>
      </c>
      <c r="C34" s="139">
        <v>747935.7</v>
      </c>
      <c r="D34" s="91" t="s">
        <v>25</v>
      </c>
      <c r="E34" s="127" t="s">
        <v>1112</v>
      </c>
      <c r="F34" s="90" t="s">
        <v>1113</v>
      </c>
      <c r="G34" s="108" t="s">
        <v>1114</v>
      </c>
      <c r="H34" s="103">
        <v>44643</v>
      </c>
      <c r="I34" s="139">
        <v>747935.7</v>
      </c>
      <c r="J34" s="145"/>
      <c r="K34" s="113" t="s">
        <v>993</v>
      </c>
    </row>
    <row r="35" spans="1:11" ht="63.95" customHeight="1">
      <c r="A35" s="91" t="s">
        <v>1115</v>
      </c>
      <c r="B35" s="91" t="s">
        <v>1116</v>
      </c>
      <c r="C35" s="139">
        <v>1000000</v>
      </c>
      <c r="D35" s="90" t="s">
        <v>76</v>
      </c>
      <c r="E35" s="127" t="s">
        <v>1117</v>
      </c>
      <c r="F35" s="90" t="s">
        <v>1118</v>
      </c>
      <c r="G35" s="108" t="s">
        <v>1119</v>
      </c>
      <c r="H35" s="103">
        <v>44643</v>
      </c>
      <c r="I35" s="139">
        <v>99902.18</v>
      </c>
      <c r="J35" s="145"/>
      <c r="K35" s="92" t="s">
        <v>1004</v>
      </c>
    </row>
    <row r="36" spans="1:11" ht="63.95" customHeight="1">
      <c r="A36" s="91" t="s">
        <v>1115</v>
      </c>
      <c r="B36" s="115" t="s">
        <v>1120</v>
      </c>
      <c r="C36" s="139">
        <v>1000000</v>
      </c>
      <c r="D36" s="90" t="s">
        <v>76</v>
      </c>
      <c r="E36" s="127" t="s">
        <v>1121</v>
      </c>
      <c r="F36" s="90" t="s">
        <v>1118</v>
      </c>
      <c r="G36" s="108" t="s">
        <v>1119</v>
      </c>
      <c r="H36" s="103">
        <v>44644</v>
      </c>
      <c r="I36" s="139">
        <v>723035.04</v>
      </c>
      <c r="J36" s="145"/>
      <c r="K36" s="92" t="s">
        <v>1004</v>
      </c>
    </row>
    <row r="37" spans="1:11" ht="63.95" customHeight="1">
      <c r="A37" s="91" t="s">
        <v>1122</v>
      </c>
      <c r="B37" s="90" t="s">
        <v>1123</v>
      </c>
      <c r="C37" s="139">
        <v>300000</v>
      </c>
      <c r="D37" s="90" t="s">
        <v>76</v>
      </c>
      <c r="E37" s="127" t="s">
        <v>1124</v>
      </c>
      <c r="F37" s="192" t="s">
        <v>1125</v>
      </c>
      <c r="G37" s="222" t="s">
        <v>1126</v>
      </c>
      <c r="H37" s="107">
        <v>44645</v>
      </c>
      <c r="I37" s="139">
        <v>69000.044999999998</v>
      </c>
      <c r="J37" s="145"/>
      <c r="K37" s="92" t="s">
        <v>1004</v>
      </c>
    </row>
    <row r="38" spans="1:11" ht="63.95" customHeight="1">
      <c r="A38" s="91" t="s">
        <v>1013</v>
      </c>
      <c r="B38" s="90" t="s">
        <v>1127</v>
      </c>
      <c r="C38" s="139">
        <v>10000000</v>
      </c>
      <c r="D38" s="91" t="s">
        <v>35</v>
      </c>
      <c r="E38" s="130" t="s">
        <v>1128</v>
      </c>
      <c r="F38" s="90" t="s">
        <v>1016</v>
      </c>
      <c r="G38" s="117" t="s">
        <v>405</v>
      </c>
      <c r="H38" s="107">
        <v>44645</v>
      </c>
      <c r="I38" s="139">
        <v>9947107.5</v>
      </c>
      <c r="J38" s="145"/>
      <c r="K38" s="92" t="s">
        <v>1004</v>
      </c>
    </row>
    <row r="39" spans="1:11" ht="63.95" customHeight="1">
      <c r="A39" s="91" t="s">
        <v>1129</v>
      </c>
      <c r="B39" s="91" t="s">
        <v>1130</v>
      </c>
      <c r="C39" s="139">
        <v>27800000</v>
      </c>
      <c r="D39" s="91" t="s">
        <v>176</v>
      </c>
      <c r="E39" s="127" t="s">
        <v>1131</v>
      </c>
      <c r="F39" s="101" t="s">
        <v>1132</v>
      </c>
      <c r="G39" s="90" t="s">
        <v>1133</v>
      </c>
      <c r="H39" s="107">
        <v>44645</v>
      </c>
      <c r="I39" s="139"/>
      <c r="J39" s="144">
        <v>35278.51</v>
      </c>
      <c r="K39" s="113" t="s">
        <v>993</v>
      </c>
    </row>
    <row r="40" spans="1:11" ht="63.95" customHeight="1">
      <c r="A40" s="91" t="s">
        <v>1134</v>
      </c>
      <c r="B40" s="91" t="s">
        <v>1135</v>
      </c>
      <c r="C40" s="139">
        <v>2250000</v>
      </c>
      <c r="D40" s="91" t="s">
        <v>176</v>
      </c>
      <c r="E40" s="127" t="s">
        <v>1136</v>
      </c>
      <c r="F40" s="90" t="s">
        <v>1137</v>
      </c>
      <c r="G40" s="90" t="s">
        <v>1138</v>
      </c>
      <c r="H40" s="107">
        <v>44645</v>
      </c>
      <c r="I40" s="139"/>
      <c r="J40" s="144">
        <v>2984.8270000000002</v>
      </c>
      <c r="K40" s="113" t="s">
        <v>993</v>
      </c>
    </row>
    <row r="41" spans="1:11" ht="63.95" customHeight="1">
      <c r="A41" s="91" t="s">
        <v>1129</v>
      </c>
      <c r="B41" s="91" t="s">
        <v>1139</v>
      </c>
      <c r="C41" s="139">
        <v>5000000</v>
      </c>
      <c r="D41" s="91" t="s">
        <v>176</v>
      </c>
      <c r="E41" s="127" t="s">
        <v>1140</v>
      </c>
      <c r="F41" s="90" t="s">
        <v>1132</v>
      </c>
      <c r="G41" s="90" t="s">
        <v>943</v>
      </c>
      <c r="H41" s="107">
        <v>44645</v>
      </c>
      <c r="I41" s="139"/>
      <c r="J41" s="144">
        <v>7114.5</v>
      </c>
      <c r="K41" s="113" t="s">
        <v>993</v>
      </c>
    </row>
    <row r="42" spans="1:11" ht="63.95" customHeight="1">
      <c r="A42" s="119" t="s">
        <v>1141</v>
      </c>
      <c r="B42" s="119" t="s">
        <v>1142</v>
      </c>
      <c r="C42" s="139">
        <v>7125000</v>
      </c>
      <c r="D42" s="91" t="s">
        <v>176</v>
      </c>
      <c r="E42" s="127" t="s">
        <v>1143</v>
      </c>
      <c r="F42" s="90" t="s">
        <v>1144</v>
      </c>
      <c r="G42" s="90" t="s">
        <v>943</v>
      </c>
      <c r="H42" s="107">
        <v>44645</v>
      </c>
      <c r="I42" s="139"/>
      <c r="J42" s="144">
        <v>9887.5</v>
      </c>
      <c r="K42" s="113" t="s">
        <v>993</v>
      </c>
    </row>
    <row r="43" spans="1:11" ht="63.95" customHeight="1">
      <c r="A43" s="91" t="s">
        <v>1145</v>
      </c>
      <c r="B43" s="90" t="s">
        <v>1146</v>
      </c>
      <c r="C43" s="139">
        <f>385000+800000</f>
        <v>1185000</v>
      </c>
      <c r="D43" s="91" t="s">
        <v>176</v>
      </c>
      <c r="E43" s="127" t="s">
        <v>1147</v>
      </c>
      <c r="F43" s="90" t="s">
        <v>1148</v>
      </c>
      <c r="G43" s="90" t="s">
        <v>943</v>
      </c>
      <c r="H43" s="107">
        <v>44645</v>
      </c>
      <c r="I43" s="139"/>
      <c r="J43" s="144">
        <v>1549.23</v>
      </c>
      <c r="K43" s="113" t="s">
        <v>993</v>
      </c>
    </row>
    <row r="44" spans="1:11" ht="63.95" customHeight="1">
      <c r="A44" s="91" t="s">
        <v>1149</v>
      </c>
      <c r="B44" s="91" t="s">
        <v>1150</v>
      </c>
      <c r="C44" s="139">
        <v>1320000</v>
      </c>
      <c r="D44" s="91" t="s">
        <v>176</v>
      </c>
      <c r="E44" s="127" t="s">
        <v>1151</v>
      </c>
      <c r="F44" s="90" t="s">
        <v>1152</v>
      </c>
      <c r="G44" s="90" t="s">
        <v>943</v>
      </c>
      <c r="H44" s="107">
        <v>44645</v>
      </c>
      <c r="I44" s="139">
        <v>1267313.9839999999</v>
      </c>
      <c r="J44" s="145"/>
      <c r="K44" s="113" t="s">
        <v>993</v>
      </c>
    </row>
    <row r="45" spans="1:11" ht="63.95" customHeight="1">
      <c r="A45" s="91" t="s">
        <v>1062</v>
      </c>
      <c r="B45" s="91" t="s">
        <v>1153</v>
      </c>
      <c r="C45" s="139">
        <v>1725000</v>
      </c>
      <c r="D45" s="91" t="s">
        <v>176</v>
      </c>
      <c r="E45" s="127" t="s">
        <v>1154</v>
      </c>
      <c r="F45" s="90" t="s">
        <v>1065</v>
      </c>
      <c r="G45" s="90" t="s">
        <v>916</v>
      </c>
      <c r="H45" s="107">
        <v>44645</v>
      </c>
      <c r="I45" s="139"/>
      <c r="J45" s="144">
        <v>2409.75</v>
      </c>
      <c r="K45" s="113" t="s">
        <v>993</v>
      </c>
    </row>
    <row r="46" spans="1:11" ht="63.95" customHeight="1">
      <c r="A46" s="91" t="s">
        <v>1066</v>
      </c>
      <c r="B46" s="91" t="s">
        <v>1155</v>
      </c>
      <c r="C46" s="139">
        <v>1965000</v>
      </c>
      <c r="D46" s="91" t="s">
        <v>176</v>
      </c>
      <c r="E46" s="127" t="s">
        <v>1156</v>
      </c>
      <c r="F46" s="90" t="s">
        <v>1157</v>
      </c>
      <c r="G46" s="90" t="s">
        <v>916</v>
      </c>
      <c r="H46" s="107">
        <v>44645</v>
      </c>
      <c r="I46" s="139"/>
      <c r="J46" s="144">
        <v>2736.78</v>
      </c>
      <c r="K46" s="113" t="s">
        <v>993</v>
      </c>
    </row>
    <row r="47" spans="1:11" ht="63.95" customHeight="1">
      <c r="A47" s="91" t="s">
        <v>1158</v>
      </c>
      <c r="B47" s="91" t="s">
        <v>1159</v>
      </c>
      <c r="C47" s="139">
        <v>1343000</v>
      </c>
      <c r="D47" s="91" t="s">
        <v>176</v>
      </c>
      <c r="E47" s="127" t="s">
        <v>1160</v>
      </c>
      <c r="F47" s="90" t="s">
        <v>1161</v>
      </c>
      <c r="G47" s="108" t="s">
        <v>1162</v>
      </c>
      <c r="H47" s="107">
        <v>44645</v>
      </c>
      <c r="I47" s="139">
        <v>1342440</v>
      </c>
      <c r="J47" s="145"/>
      <c r="K47" s="113" t="s">
        <v>993</v>
      </c>
    </row>
    <row r="48" spans="1:11" ht="63.95" customHeight="1">
      <c r="A48" s="91" t="s">
        <v>1163</v>
      </c>
      <c r="B48" s="91" t="s">
        <v>1164</v>
      </c>
      <c r="C48" s="139">
        <v>160000</v>
      </c>
      <c r="D48" s="91" t="s">
        <v>35</v>
      </c>
      <c r="E48" s="131" t="s">
        <v>1165</v>
      </c>
      <c r="F48" s="116" t="s">
        <v>1166</v>
      </c>
      <c r="G48" s="222" t="s">
        <v>1167</v>
      </c>
      <c r="H48" s="107">
        <v>44648</v>
      </c>
      <c r="I48" s="139">
        <v>0</v>
      </c>
      <c r="J48" s="145"/>
      <c r="K48" s="92" t="s">
        <v>1004</v>
      </c>
    </row>
    <row r="49" spans="1:11" ht="63.95" customHeight="1">
      <c r="A49" s="115" t="s">
        <v>1163</v>
      </c>
      <c r="B49" s="115" t="s">
        <v>1164</v>
      </c>
      <c r="C49" s="139">
        <v>160000</v>
      </c>
      <c r="D49" s="91" t="s">
        <v>35</v>
      </c>
      <c r="E49" s="127" t="s">
        <v>1168</v>
      </c>
      <c r="F49" s="118" t="s">
        <v>1166</v>
      </c>
      <c r="G49" s="223" t="s">
        <v>1167</v>
      </c>
      <c r="H49" s="107">
        <v>44648</v>
      </c>
      <c r="I49" s="139">
        <v>157522.07</v>
      </c>
      <c r="J49" s="145"/>
      <c r="K49" s="92" t="s">
        <v>1004</v>
      </c>
    </row>
    <row r="50" spans="1:11" ht="63.95" customHeight="1">
      <c r="A50" s="91" t="s">
        <v>60</v>
      </c>
      <c r="B50" s="91" t="s">
        <v>1169</v>
      </c>
      <c r="C50" s="139">
        <v>1000000</v>
      </c>
      <c r="D50" s="91" t="s">
        <v>25</v>
      </c>
      <c r="E50" s="127" t="s">
        <v>1170</v>
      </c>
      <c r="F50" s="90" t="s">
        <v>1171</v>
      </c>
      <c r="G50" s="117" t="s">
        <v>1172</v>
      </c>
      <c r="H50" s="107">
        <v>44651</v>
      </c>
      <c r="I50" s="139"/>
      <c r="J50" s="144">
        <v>109.02</v>
      </c>
      <c r="K50" s="92" t="s">
        <v>1004</v>
      </c>
    </row>
    <row r="51" spans="1:11" ht="81.75" customHeight="1">
      <c r="A51" s="91" t="s">
        <v>103</v>
      </c>
      <c r="B51" s="91" t="s">
        <v>1173</v>
      </c>
      <c r="C51" s="139">
        <v>1250000</v>
      </c>
      <c r="D51" s="91" t="s">
        <v>25</v>
      </c>
      <c r="E51" s="127" t="s">
        <v>1174</v>
      </c>
      <c r="F51" s="114" t="s">
        <v>1175</v>
      </c>
      <c r="G51" s="90" t="s">
        <v>104</v>
      </c>
      <c r="H51" s="107">
        <v>44650</v>
      </c>
      <c r="I51" s="139">
        <v>743638.08400000003</v>
      </c>
      <c r="J51" s="144"/>
      <c r="K51" s="92" t="s">
        <v>993</v>
      </c>
    </row>
    <row r="52" spans="1:11" ht="63.95" customHeight="1">
      <c r="A52" s="91" t="s">
        <v>1105</v>
      </c>
      <c r="B52" s="91" t="s">
        <v>1176</v>
      </c>
      <c r="C52" s="139">
        <v>542576.28</v>
      </c>
      <c r="D52" s="90" t="s">
        <v>76</v>
      </c>
      <c r="E52" s="127" t="s">
        <v>1177</v>
      </c>
      <c r="F52" s="114" t="s">
        <v>1178</v>
      </c>
      <c r="G52" s="90" t="s">
        <v>1109</v>
      </c>
      <c r="H52" s="107">
        <v>44650</v>
      </c>
      <c r="I52" s="139">
        <v>542576.28</v>
      </c>
      <c r="J52" s="145"/>
      <c r="K52" s="92" t="s">
        <v>993</v>
      </c>
    </row>
    <row r="53" spans="1:11" ht="63.95" customHeight="1">
      <c r="A53" s="91" t="s">
        <v>1122</v>
      </c>
      <c r="B53" s="91" t="s">
        <v>1179</v>
      </c>
      <c r="C53" s="139">
        <v>300000</v>
      </c>
      <c r="D53" s="90" t="s">
        <v>76</v>
      </c>
      <c r="E53" s="127" t="s">
        <v>1180</v>
      </c>
      <c r="F53" s="90" t="s">
        <v>1125</v>
      </c>
      <c r="G53" s="90" t="s">
        <v>1126</v>
      </c>
      <c r="H53" s="107">
        <v>44651</v>
      </c>
      <c r="I53" s="139">
        <v>78000.194000000003</v>
      </c>
      <c r="J53" s="145"/>
      <c r="K53" s="92" t="s">
        <v>1004</v>
      </c>
    </row>
    <row r="54" spans="1:11" ht="63.95" customHeight="1">
      <c r="A54" s="91" t="s">
        <v>60</v>
      </c>
      <c r="B54" s="91" t="s">
        <v>1181</v>
      </c>
      <c r="C54" s="139">
        <v>1000000</v>
      </c>
      <c r="D54" s="91" t="s">
        <v>25</v>
      </c>
      <c r="E54" s="127" t="s">
        <v>1182</v>
      </c>
      <c r="F54" s="90" t="s">
        <v>1171</v>
      </c>
      <c r="G54" s="90" t="s">
        <v>1183</v>
      </c>
      <c r="H54" s="107">
        <v>44651</v>
      </c>
      <c r="I54" s="139">
        <v>50059</v>
      </c>
      <c r="J54" s="145"/>
      <c r="K54" s="92" t="s">
        <v>1004</v>
      </c>
    </row>
    <row r="55" spans="1:11" ht="81" customHeight="1">
      <c r="A55" s="91" t="s">
        <v>1184</v>
      </c>
      <c r="B55" s="91" t="s">
        <v>1185</v>
      </c>
      <c r="C55" s="139">
        <v>530000</v>
      </c>
      <c r="D55" s="91" t="s">
        <v>25</v>
      </c>
      <c r="E55" s="127" t="s">
        <v>1186</v>
      </c>
      <c r="F55" s="90" t="s">
        <v>1187</v>
      </c>
      <c r="G55" s="90" t="s">
        <v>1188</v>
      </c>
      <c r="H55" s="107">
        <v>44652</v>
      </c>
      <c r="I55" s="139"/>
      <c r="J55" s="144">
        <v>780.83</v>
      </c>
      <c r="K55" s="92" t="s">
        <v>1004</v>
      </c>
    </row>
    <row r="56" spans="1:11" ht="63.95" customHeight="1">
      <c r="A56" s="91" t="s">
        <v>1189</v>
      </c>
      <c r="B56" s="91" t="s">
        <v>1190</v>
      </c>
      <c r="C56" s="139">
        <v>2370000</v>
      </c>
      <c r="D56" s="91" t="s">
        <v>131</v>
      </c>
      <c r="E56" s="128" t="s">
        <v>1191</v>
      </c>
      <c r="F56" s="98" t="s">
        <v>1192</v>
      </c>
      <c r="G56" s="90" t="s">
        <v>1193</v>
      </c>
      <c r="H56" s="107">
        <v>44652</v>
      </c>
      <c r="I56" s="139">
        <v>46500.002999999997</v>
      </c>
      <c r="J56" s="145"/>
      <c r="K56" s="92" t="s">
        <v>993</v>
      </c>
    </row>
    <row r="57" spans="1:11" ht="63.95" customHeight="1">
      <c r="A57" s="91" t="s">
        <v>1194</v>
      </c>
      <c r="B57" s="91" t="s">
        <v>1195</v>
      </c>
      <c r="C57" s="139">
        <v>12543000</v>
      </c>
      <c r="D57" s="91" t="s">
        <v>35</v>
      </c>
      <c r="E57" s="127" t="s">
        <v>1196</v>
      </c>
      <c r="F57" s="90" t="s">
        <v>1197</v>
      </c>
      <c r="G57" s="90" t="s">
        <v>1021</v>
      </c>
      <c r="H57" s="107">
        <v>44655</v>
      </c>
      <c r="I57" s="139">
        <v>4181000</v>
      </c>
      <c r="J57" s="145"/>
      <c r="K57" s="92" t="s">
        <v>1004</v>
      </c>
    </row>
    <row r="58" spans="1:11" ht="73.150000000000006" customHeight="1">
      <c r="A58" s="91" t="s">
        <v>52</v>
      </c>
      <c r="B58" s="91" t="s">
        <v>1198</v>
      </c>
      <c r="C58" s="139">
        <v>2000000</v>
      </c>
      <c r="D58" s="91" t="s">
        <v>25</v>
      </c>
      <c r="E58" s="127" t="s">
        <v>1199</v>
      </c>
      <c r="F58" s="90" t="s">
        <v>46</v>
      </c>
      <c r="G58" s="90" t="s">
        <v>53</v>
      </c>
      <c r="H58" s="107">
        <v>44655</v>
      </c>
      <c r="I58" s="139"/>
      <c r="J58" s="144">
        <v>756.12800000000004</v>
      </c>
      <c r="K58" s="92" t="s">
        <v>1004</v>
      </c>
    </row>
    <row r="59" spans="1:11" ht="63.95" customHeight="1">
      <c r="A59" s="91" t="s">
        <v>132</v>
      </c>
      <c r="B59" s="91" t="s">
        <v>1200</v>
      </c>
      <c r="C59" s="139">
        <v>18000000</v>
      </c>
      <c r="D59" s="91" t="s">
        <v>131</v>
      </c>
      <c r="E59" s="127" t="s">
        <v>1201</v>
      </c>
      <c r="F59" s="90" t="s">
        <v>127</v>
      </c>
      <c r="G59" s="90" t="s">
        <v>133</v>
      </c>
      <c r="H59" s="107">
        <v>44655</v>
      </c>
      <c r="I59" s="139">
        <v>17897392</v>
      </c>
      <c r="J59" s="145"/>
      <c r="K59" s="92" t="s">
        <v>1004</v>
      </c>
    </row>
    <row r="60" spans="1:11" ht="63.95" customHeight="1">
      <c r="A60" s="91" t="s">
        <v>77</v>
      </c>
      <c r="B60" s="91" t="s">
        <v>1202</v>
      </c>
      <c r="C60" s="139">
        <v>36600000</v>
      </c>
      <c r="D60" s="90" t="s">
        <v>76</v>
      </c>
      <c r="E60" s="127" t="s">
        <v>1203</v>
      </c>
      <c r="F60" s="120" t="s">
        <v>1204</v>
      </c>
      <c r="G60" s="90" t="s">
        <v>78</v>
      </c>
      <c r="H60" s="107">
        <v>44657</v>
      </c>
      <c r="I60" s="139">
        <v>8845000</v>
      </c>
      <c r="J60" s="145"/>
      <c r="K60" s="92" t="s">
        <v>1004</v>
      </c>
    </row>
    <row r="61" spans="1:11" ht="63.95" customHeight="1">
      <c r="A61" s="91" t="s">
        <v>999</v>
      </c>
      <c r="B61" s="91" t="s">
        <v>1205</v>
      </c>
      <c r="C61" s="139">
        <v>1053000</v>
      </c>
      <c r="D61" s="91" t="s">
        <v>25</v>
      </c>
      <c r="E61" s="127" t="s">
        <v>1206</v>
      </c>
      <c r="F61" s="120" t="s">
        <v>1207</v>
      </c>
      <c r="G61" s="90" t="s">
        <v>1003</v>
      </c>
      <c r="H61" s="107">
        <v>44659</v>
      </c>
      <c r="I61" s="139">
        <v>1053000.003</v>
      </c>
      <c r="J61" s="145"/>
      <c r="K61" s="92" t="s">
        <v>1004</v>
      </c>
    </row>
    <row r="62" spans="1:11" ht="63.95" customHeight="1">
      <c r="A62" s="91" t="s">
        <v>94</v>
      </c>
      <c r="B62" s="91" t="s">
        <v>1208</v>
      </c>
      <c r="C62" s="139">
        <v>1300000</v>
      </c>
      <c r="D62" s="91" t="s">
        <v>25</v>
      </c>
      <c r="E62" s="127" t="s">
        <v>1209</v>
      </c>
      <c r="F62" s="90" t="s">
        <v>1210</v>
      </c>
      <c r="G62" s="114" t="s">
        <v>95</v>
      </c>
      <c r="H62" s="107">
        <v>44659</v>
      </c>
      <c r="I62" s="139"/>
      <c r="J62" s="144">
        <v>1158.25</v>
      </c>
      <c r="K62" s="92" t="s">
        <v>1004</v>
      </c>
    </row>
    <row r="63" spans="1:11" ht="63.95" customHeight="1">
      <c r="A63" s="91" t="s">
        <v>1211</v>
      </c>
      <c r="B63" s="90" t="s">
        <v>1212</v>
      </c>
      <c r="C63" s="141" t="s">
        <v>1213</v>
      </c>
      <c r="D63" s="91" t="s">
        <v>35</v>
      </c>
      <c r="E63" s="127" t="s">
        <v>1214</v>
      </c>
      <c r="F63" s="90" t="s">
        <v>1215</v>
      </c>
      <c r="G63" s="114" t="s">
        <v>1216</v>
      </c>
      <c r="H63" s="107">
        <v>44676</v>
      </c>
      <c r="I63" s="139">
        <v>4966350.017</v>
      </c>
      <c r="J63" s="145"/>
      <c r="K63" s="92" t="s">
        <v>993</v>
      </c>
    </row>
    <row r="64" spans="1:11" ht="71.25" customHeight="1">
      <c r="A64" s="52" t="s">
        <v>1110</v>
      </c>
      <c r="B64" s="91" t="s">
        <v>1217</v>
      </c>
      <c r="C64" s="139">
        <v>960000</v>
      </c>
      <c r="D64" s="91" t="s">
        <v>25</v>
      </c>
      <c r="E64" s="127" t="s">
        <v>1218</v>
      </c>
      <c r="F64" s="90" t="s">
        <v>1219</v>
      </c>
      <c r="G64" s="114" t="s">
        <v>1114</v>
      </c>
      <c r="H64" s="103">
        <v>44676</v>
      </c>
      <c r="I64" s="139">
        <v>958014</v>
      </c>
      <c r="J64" s="145"/>
      <c r="K64" s="92" t="s">
        <v>1004</v>
      </c>
    </row>
    <row r="65" spans="1:11" ht="63.95" customHeight="1">
      <c r="A65" s="91" t="s">
        <v>177</v>
      </c>
      <c r="B65" s="91" t="s">
        <v>173</v>
      </c>
      <c r="C65" s="139">
        <v>2500000</v>
      </c>
      <c r="D65" s="91" t="s">
        <v>35</v>
      </c>
      <c r="E65" s="127" t="s">
        <v>1220</v>
      </c>
      <c r="F65" s="114" t="s">
        <v>1221</v>
      </c>
      <c r="G65" s="114" t="s">
        <v>943</v>
      </c>
      <c r="H65" s="103">
        <v>44676</v>
      </c>
      <c r="I65" s="139"/>
      <c r="J65" s="144">
        <v>3729</v>
      </c>
      <c r="K65" s="92" t="s">
        <v>993</v>
      </c>
    </row>
    <row r="66" spans="1:11" ht="63.95" customHeight="1">
      <c r="A66" s="91" t="s">
        <v>1222</v>
      </c>
      <c r="B66" s="91" t="s">
        <v>1223</v>
      </c>
      <c r="C66" s="139">
        <v>1075000</v>
      </c>
      <c r="D66" s="91" t="s">
        <v>35</v>
      </c>
      <c r="E66" s="127" t="s">
        <v>1224</v>
      </c>
      <c r="F66" s="114" t="s">
        <v>1225</v>
      </c>
      <c r="G66" s="114" t="s">
        <v>943</v>
      </c>
      <c r="H66" s="103">
        <v>44676</v>
      </c>
      <c r="I66" s="139"/>
      <c r="J66" s="144">
        <v>1582</v>
      </c>
      <c r="K66" s="92" t="s">
        <v>993</v>
      </c>
    </row>
    <row r="67" spans="1:11" ht="63.95" customHeight="1">
      <c r="A67" s="91" t="s">
        <v>1226</v>
      </c>
      <c r="B67" s="91" t="s">
        <v>1227</v>
      </c>
      <c r="C67" s="139">
        <v>800000</v>
      </c>
      <c r="D67" s="91" t="s">
        <v>35</v>
      </c>
      <c r="E67" s="127" t="s">
        <v>1228</v>
      </c>
      <c r="F67" s="114" t="s">
        <v>1144</v>
      </c>
      <c r="G67" s="101" t="s">
        <v>1229</v>
      </c>
      <c r="H67" s="103">
        <v>44680</v>
      </c>
      <c r="I67" s="139"/>
      <c r="J67" s="144">
        <v>1107.4000000000001</v>
      </c>
      <c r="K67" s="92" t="s">
        <v>993</v>
      </c>
    </row>
    <row r="68" spans="1:11" ht="63.95" customHeight="1">
      <c r="A68" s="91" t="s">
        <v>1230</v>
      </c>
      <c r="B68" s="91" t="s">
        <v>246</v>
      </c>
      <c r="C68" s="139">
        <v>1000000</v>
      </c>
      <c r="D68" s="91" t="s">
        <v>249</v>
      </c>
      <c r="E68" s="127" t="s">
        <v>1231</v>
      </c>
      <c r="F68" s="101" t="s">
        <v>1232</v>
      </c>
      <c r="G68" s="124" t="s">
        <v>251</v>
      </c>
      <c r="H68" s="103">
        <v>44684</v>
      </c>
      <c r="I68" s="139">
        <v>56500</v>
      </c>
      <c r="J68" s="145"/>
      <c r="K68" s="92" t="s">
        <v>993</v>
      </c>
    </row>
    <row r="69" spans="1:11" ht="63.95" customHeight="1">
      <c r="A69" s="91" t="s">
        <v>1233</v>
      </c>
      <c r="B69" s="91" t="s">
        <v>1234</v>
      </c>
      <c r="C69" s="139">
        <v>29153990</v>
      </c>
      <c r="D69" s="91" t="s">
        <v>35</v>
      </c>
      <c r="E69" s="131" t="s">
        <v>1235</v>
      </c>
      <c r="F69" s="101" t="s">
        <v>1197</v>
      </c>
      <c r="G69" s="90" t="s">
        <v>1021</v>
      </c>
      <c r="H69" s="103">
        <v>44686</v>
      </c>
      <c r="I69" s="139">
        <v>0</v>
      </c>
      <c r="J69" s="145"/>
      <c r="K69" s="92" t="s">
        <v>993</v>
      </c>
    </row>
    <row r="70" spans="1:11" ht="63.95" customHeight="1">
      <c r="A70" s="91" t="s">
        <v>1236</v>
      </c>
      <c r="B70" s="91" t="s">
        <v>1237</v>
      </c>
      <c r="C70" s="139">
        <v>309000</v>
      </c>
      <c r="D70" s="90" t="s">
        <v>76</v>
      </c>
      <c r="E70" s="132" t="s">
        <v>1238</v>
      </c>
      <c r="F70" s="101" t="s">
        <v>1239</v>
      </c>
      <c r="G70" s="90" t="s">
        <v>1240</v>
      </c>
      <c r="H70" s="103">
        <v>44691</v>
      </c>
      <c r="I70" s="139">
        <v>330525</v>
      </c>
      <c r="J70" s="145"/>
      <c r="K70" s="92" t="s">
        <v>1004</v>
      </c>
    </row>
    <row r="71" spans="1:11" ht="63.95" customHeight="1">
      <c r="A71" s="91" t="s">
        <v>1189</v>
      </c>
      <c r="B71" s="91" t="s">
        <v>1190</v>
      </c>
      <c r="C71" s="139">
        <v>2370000</v>
      </c>
      <c r="D71" s="90" t="s">
        <v>1241</v>
      </c>
      <c r="E71" s="133" t="s">
        <v>1242</v>
      </c>
      <c r="F71" s="101" t="s">
        <v>1192</v>
      </c>
      <c r="G71" s="90" t="s">
        <v>1243</v>
      </c>
      <c r="H71" s="103">
        <v>44697</v>
      </c>
      <c r="I71" s="139">
        <v>25000</v>
      </c>
      <c r="J71" s="145"/>
      <c r="K71" s="92" t="s">
        <v>1004</v>
      </c>
    </row>
    <row r="72" spans="1:11" ht="63.95" customHeight="1">
      <c r="A72" s="91" t="s">
        <v>168</v>
      </c>
      <c r="B72" s="91" t="s">
        <v>166</v>
      </c>
      <c r="C72" s="139">
        <v>530000</v>
      </c>
      <c r="D72" s="125" t="s">
        <v>25</v>
      </c>
      <c r="E72" s="133" t="s">
        <v>1244</v>
      </c>
      <c r="F72" s="126" t="s">
        <v>164</v>
      </c>
      <c r="G72" s="90" t="s">
        <v>169</v>
      </c>
      <c r="H72" s="103">
        <v>44699</v>
      </c>
      <c r="I72" s="139">
        <v>416970</v>
      </c>
      <c r="J72" s="145"/>
      <c r="K72" s="92" t="s">
        <v>1245</v>
      </c>
    </row>
    <row r="73" spans="1:11" ht="63.95" customHeight="1">
      <c r="A73" s="91" t="s">
        <v>1115</v>
      </c>
      <c r="B73" s="91" t="s">
        <v>1246</v>
      </c>
      <c r="C73" s="139">
        <v>1000000</v>
      </c>
      <c r="D73" s="116" t="s">
        <v>76</v>
      </c>
      <c r="E73" s="133" t="s">
        <v>1247</v>
      </c>
      <c r="F73" s="126" t="s">
        <v>1248</v>
      </c>
      <c r="G73" s="90" t="s">
        <v>1119</v>
      </c>
      <c r="H73" s="103">
        <v>44699</v>
      </c>
      <c r="I73" s="139">
        <v>33974.25</v>
      </c>
      <c r="J73" s="145"/>
      <c r="K73" s="92" t="s">
        <v>1004</v>
      </c>
    </row>
    <row r="74" spans="1:11" ht="63.95" customHeight="1">
      <c r="A74" s="91" t="s">
        <v>1115</v>
      </c>
      <c r="B74" s="91" t="s">
        <v>1249</v>
      </c>
      <c r="C74" s="139">
        <v>1000000</v>
      </c>
      <c r="D74" s="116" t="s">
        <v>76</v>
      </c>
      <c r="E74" s="133" t="s">
        <v>1250</v>
      </c>
      <c r="F74" s="126" t="s">
        <v>1248</v>
      </c>
      <c r="G74" s="90" t="s">
        <v>1119</v>
      </c>
      <c r="H74" s="103">
        <v>44699</v>
      </c>
      <c r="I74" s="139">
        <v>97622.11</v>
      </c>
      <c r="J74" s="145"/>
      <c r="K74" s="92" t="s">
        <v>1004</v>
      </c>
    </row>
    <row r="75" spans="1:11" ht="63.95" customHeight="1">
      <c r="A75" s="91" t="s">
        <v>1115</v>
      </c>
      <c r="B75" s="90" t="s">
        <v>1251</v>
      </c>
      <c r="C75" s="127" t="s">
        <v>1252</v>
      </c>
      <c r="D75" s="116" t="s">
        <v>76</v>
      </c>
      <c r="E75" s="133" t="s">
        <v>1253</v>
      </c>
      <c r="F75" s="126" t="s">
        <v>1248</v>
      </c>
      <c r="G75" s="90" t="s">
        <v>1119</v>
      </c>
      <c r="H75" s="103">
        <v>44700</v>
      </c>
      <c r="I75" s="139">
        <v>492011.66</v>
      </c>
      <c r="J75" s="145"/>
      <c r="K75" s="92" t="s">
        <v>1245</v>
      </c>
    </row>
    <row r="76" spans="1:11" ht="63.95" customHeight="1">
      <c r="A76" s="91" t="s">
        <v>1189</v>
      </c>
      <c r="B76" s="91" t="s">
        <v>1190</v>
      </c>
      <c r="C76" s="139">
        <v>2370000</v>
      </c>
      <c r="D76" s="125" t="s">
        <v>1254</v>
      </c>
      <c r="E76" s="133" t="s">
        <v>1255</v>
      </c>
      <c r="F76" s="126" t="s">
        <v>1256</v>
      </c>
      <c r="G76" s="90" t="s">
        <v>1243</v>
      </c>
      <c r="H76" s="103">
        <v>44705</v>
      </c>
      <c r="I76" s="139">
        <v>109327.5</v>
      </c>
      <c r="J76" s="145"/>
      <c r="K76" s="92" t="s">
        <v>1245</v>
      </c>
    </row>
    <row r="77" spans="1:11" ht="63.95" customHeight="1">
      <c r="A77" s="91" t="s">
        <v>1070</v>
      </c>
      <c r="B77" s="91" t="s">
        <v>1257</v>
      </c>
      <c r="C77" s="139">
        <v>3500000</v>
      </c>
      <c r="D77" s="125" t="s">
        <v>1258</v>
      </c>
      <c r="E77" s="133" t="s">
        <v>1259</v>
      </c>
      <c r="F77" s="126" t="s">
        <v>1260</v>
      </c>
      <c r="G77" s="90" t="s">
        <v>943</v>
      </c>
      <c r="H77" s="103">
        <v>44706</v>
      </c>
      <c r="I77" s="139"/>
      <c r="J77" s="144">
        <v>5085</v>
      </c>
      <c r="K77" s="92" t="s">
        <v>1245</v>
      </c>
    </row>
    <row r="78" spans="1:11" ht="63.95" customHeight="1">
      <c r="A78" s="91" t="s">
        <v>1122</v>
      </c>
      <c r="B78" s="91" t="s">
        <v>1261</v>
      </c>
      <c r="C78" s="139">
        <v>300000</v>
      </c>
      <c r="D78" s="90" t="s">
        <v>76</v>
      </c>
      <c r="E78" s="133" t="s">
        <v>1262</v>
      </c>
      <c r="F78" s="126" t="s">
        <v>1125</v>
      </c>
      <c r="G78" s="90" t="s">
        <v>1126</v>
      </c>
      <c r="H78" s="103">
        <v>44707</v>
      </c>
      <c r="I78" s="139">
        <v>36000</v>
      </c>
      <c r="J78" s="145"/>
      <c r="K78" s="92" t="s">
        <v>1245</v>
      </c>
    </row>
    <row r="79" spans="1:11" ht="63.95" customHeight="1">
      <c r="A79" s="91" t="s">
        <v>1057</v>
      </c>
      <c r="B79" s="91" t="s">
        <v>1263</v>
      </c>
      <c r="C79" s="139">
        <v>120000</v>
      </c>
      <c r="D79" s="125" t="s">
        <v>25</v>
      </c>
      <c r="E79" s="133" t="s">
        <v>1264</v>
      </c>
      <c r="F79" s="126" t="s">
        <v>1060</v>
      </c>
      <c r="G79" s="126" t="s">
        <v>1061</v>
      </c>
      <c r="H79" s="103">
        <v>44707</v>
      </c>
      <c r="I79" s="139"/>
      <c r="J79" s="144">
        <v>176.15600000000001</v>
      </c>
      <c r="K79" s="92" t="s">
        <v>1245</v>
      </c>
    </row>
    <row r="80" spans="1:11" ht="63.95" customHeight="1">
      <c r="A80" s="91" t="s">
        <v>1141</v>
      </c>
      <c r="B80" s="91" t="s">
        <v>1265</v>
      </c>
      <c r="C80" s="139">
        <v>1400000</v>
      </c>
      <c r="D80" s="91" t="s">
        <v>1258</v>
      </c>
      <c r="E80" s="133" t="s">
        <v>1266</v>
      </c>
      <c r="F80" s="126" t="s">
        <v>1267</v>
      </c>
      <c r="G80" s="90" t="s">
        <v>943</v>
      </c>
      <c r="H80" s="103">
        <v>44708</v>
      </c>
      <c r="I80" s="139"/>
      <c r="J80" s="144">
        <v>1977.5</v>
      </c>
      <c r="K80" s="92" t="s">
        <v>1245</v>
      </c>
    </row>
    <row r="81" spans="1:11" ht="63.95" customHeight="1">
      <c r="A81" s="91" t="s">
        <v>1115</v>
      </c>
      <c r="B81" s="91" t="s">
        <v>1246</v>
      </c>
      <c r="C81" s="139">
        <v>1000000</v>
      </c>
      <c r="D81" s="90" t="s">
        <v>76</v>
      </c>
      <c r="E81" s="133" t="s">
        <v>1268</v>
      </c>
      <c r="F81" s="126" t="s">
        <v>1269</v>
      </c>
      <c r="G81" s="90" t="s">
        <v>1119</v>
      </c>
      <c r="H81" s="103">
        <v>44712</v>
      </c>
      <c r="I81" s="139">
        <v>34678.75</v>
      </c>
      <c r="J81" s="145"/>
      <c r="K81" s="92" t="s">
        <v>1245</v>
      </c>
    </row>
    <row r="82" spans="1:11" ht="63.95" customHeight="1">
      <c r="A82" s="91" t="s">
        <v>1115</v>
      </c>
      <c r="B82" s="91" t="s">
        <v>1270</v>
      </c>
      <c r="C82" s="139">
        <v>1000000</v>
      </c>
      <c r="D82" s="90" t="s">
        <v>76</v>
      </c>
      <c r="E82" s="130" t="s">
        <v>1271</v>
      </c>
      <c r="F82" s="126" t="s">
        <v>1269</v>
      </c>
      <c r="G82" s="90" t="s">
        <v>1119</v>
      </c>
      <c r="H82" s="103">
        <v>44712</v>
      </c>
      <c r="I82" s="139">
        <v>985729.22</v>
      </c>
      <c r="J82" s="145"/>
      <c r="K82" s="92" t="s">
        <v>1004</v>
      </c>
    </row>
    <row r="83" spans="1:11" ht="75.599999999999994" customHeight="1">
      <c r="A83" s="91" t="s">
        <v>60</v>
      </c>
      <c r="B83" s="91" t="s">
        <v>57</v>
      </c>
      <c r="C83" s="139">
        <v>1000000</v>
      </c>
      <c r="D83" s="91" t="s">
        <v>25</v>
      </c>
      <c r="E83" s="130" t="s">
        <v>1272</v>
      </c>
      <c r="F83" s="120" t="s">
        <v>1171</v>
      </c>
      <c r="G83" s="90" t="s">
        <v>1273</v>
      </c>
      <c r="H83" s="103">
        <v>44712</v>
      </c>
      <c r="I83" s="139">
        <v>228000</v>
      </c>
      <c r="J83" s="145"/>
      <c r="K83" s="92" t="s">
        <v>1004</v>
      </c>
    </row>
    <row r="84" spans="1:11" ht="63.95" customHeight="1">
      <c r="A84" s="91" t="s">
        <v>1233</v>
      </c>
      <c r="B84" s="90" t="s">
        <v>1274</v>
      </c>
      <c r="C84" s="139">
        <f>12543000+29153990</f>
        <v>41696990</v>
      </c>
      <c r="D84" s="91" t="s">
        <v>35</v>
      </c>
      <c r="E84" s="130" t="s">
        <v>1275</v>
      </c>
      <c r="F84" s="159" t="s">
        <v>1197</v>
      </c>
      <c r="G84" s="90" t="s">
        <v>1021</v>
      </c>
      <c r="H84" s="103">
        <v>44713</v>
      </c>
      <c r="I84" s="139">
        <v>35798400</v>
      </c>
      <c r="J84" s="145"/>
      <c r="K84" s="92" t="s">
        <v>1004</v>
      </c>
    </row>
    <row r="85" spans="1:11" ht="66.75" customHeight="1">
      <c r="A85" s="90" t="s">
        <v>1276</v>
      </c>
      <c r="B85" s="91" t="s">
        <v>1277</v>
      </c>
      <c r="C85" s="139">
        <v>565000</v>
      </c>
      <c r="D85" s="91" t="s">
        <v>25</v>
      </c>
      <c r="E85" s="130" t="s">
        <v>1278</v>
      </c>
      <c r="F85" s="120" t="s">
        <v>1279</v>
      </c>
      <c r="G85" s="90" t="s">
        <v>1078</v>
      </c>
      <c r="H85" s="103">
        <v>44718</v>
      </c>
      <c r="I85" s="139">
        <v>563418</v>
      </c>
      <c r="J85" s="145"/>
      <c r="K85" s="92" t="s">
        <v>1245</v>
      </c>
    </row>
    <row r="86" spans="1:11" ht="63.95" customHeight="1">
      <c r="A86" s="91" t="s">
        <v>1280</v>
      </c>
      <c r="B86" s="91" t="s">
        <v>1281</v>
      </c>
      <c r="C86" s="139">
        <v>20000</v>
      </c>
      <c r="D86" s="91" t="s">
        <v>1282</v>
      </c>
      <c r="E86" s="130" t="s">
        <v>1283</v>
      </c>
      <c r="F86" s="90" t="s">
        <v>1284</v>
      </c>
      <c r="G86" s="98" t="s">
        <v>1285</v>
      </c>
      <c r="H86" s="103">
        <v>44718</v>
      </c>
      <c r="I86" s="139">
        <v>15797.4</v>
      </c>
      <c r="J86" s="145"/>
      <c r="K86" s="92" t="s">
        <v>1004</v>
      </c>
    </row>
    <row r="87" spans="1:11" ht="74.25" customHeight="1">
      <c r="A87" s="91" t="s">
        <v>1286</v>
      </c>
      <c r="B87" s="91" t="s">
        <v>1287</v>
      </c>
      <c r="C87" s="139">
        <v>153000</v>
      </c>
      <c r="D87" s="91" t="s">
        <v>25</v>
      </c>
      <c r="E87" s="130" t="s">
        <v>1288</v>
      </c>
      <c r="F87" s="120" t="s">
        <v>1289</v>
      </c>
      <c r="G87" s="90" t="s">
        <v>1290</v>
      </c>
      <c r="H87" s="103">
        <v>44718</v>
      </c>
      <c r="I87" s="139">
        <v>152550</v>
      </c>
      <c r="J87" s="145"/>
      <c r="K87" s="92" t="s">
        <v>1004</v>
      </c>
    </row>
    <row r="88" spans="1:11" ht="74.25" customHeight="1">
      <c r="A88" s="91" t="s">
        <v>52</v>
      </c>
      <c r="B88" s="91" t="s">
        <v>48</v>
      </c>
      <c r="C88" s="139">
        <v>2000000</v>
      </c>
      <c r="D88" s="91" t="s">
        <v>25</v>
      </c>
      <c r="E88" s="130" t="s">
        <v>1291</v>
      </c>
      <c r="F88" s="120" t="s">
        <v>46</v>
      </c>
      <c r="G88" s="120" t="s">
        <v>1292</v>
      </c>
      <c r="H88" s="103">
        <v>44721</v>
      </c>
      <c r="I88" s="139"/>
      <c r="J88" s="144">
        <v>646.47299999999996</v>
      </c>
      <c r="K88" s="92" t="s">
        <v>1004</v>
      </c>
    </row>
    <row r="89" spans="1:11" ht="79.900000000000006" customHeight="1">
      <c r="A89" s="91" t="s">
        <v>999</v>
      </c>
      <c r="B89" s="91" t="s">
        <v>1293</v>
      </c>
      <c r="C89" s="139">
        <v>2550000</v>
      </c>
      <c r="D89" s="91" t="s">
        <v>25</v>
      </c>
      <c r="E89" s="130" t="s">
        <v>1294</v>
      </c>
      <c r="F89" s="120" t="s">
        <v>1207</v>
      </c>
      <c r="G89" s="90" t="s">
        <v>1003</v>
      </c>
      <c r="H89" s="103">
        <v>44727</v>
      </c>
      <c r="I89" s="139">
        <v>2295053.42</v>
      </c>
      <c r="J89" s="145"/>
      <c r="K89" s="92" t="s">
        <v>1245</v>
      </c>
    </row>
    <row r="90" spans="1:11" ht="63.95" customHeight="1">
      <c r="A90" s="91" t="s">
        <v>264</v>
      </c>
      <c r="B90" s="91" t="s">
        <v>262</v>
      </c>
      <c r="C90" s="139">
        <v>692000</v>
      </c>
      <c r="D90" s="91" t="s">
        <v>25</v>
      </c>
      <c r="E90" s="130" t="s">
        <v>1295</v>
      </c>
      <c r="F90" s="120" t="s">
        <v>1296</v>
      </c>
      <c r="G90" s="90" t="s">
        <v>1297</v>
      </c>
      <c r="H90" s="103">
        <v>44727</v>
      </c>
      <c r="I90" s="139">
        <v>669999.99549999996</v>
      </c>
      <c r="J90" s="145"/>
      <c r="K90" s="92" t="s">
        <v>1245</v>
      </c>
    </row>
    <row r="91" spans="1:11" ht="63.95" customHeight="1">
      <c r="A91" s="91" t="s">
        <v>1049</v>
      </c>
      <c r="B91" s="91" t="s">
        <v>1298</v>
      </c>
      <c r="C91" s="139">
        <v>300000</v>
      </c>
      <c r="D91" s="91" t="s">
        <v>25</v>
      </c>
      <c r="E91" s="127" t="s">
        <v>1299</v>
      </c>
      <c r="F91" s="120" t="s">
        <v>1052</v>
      </c>
      <c r="G91" s="120" t="s">
        <v>1053</v>
      </c>
      <c r="H91" s="103">
        <v>44728</v>
      </c>
      <c r="I91" s="139">
        <v>271200</v>
      </c>
      <c r="J91" s="145"/>
      <c r="K91" s="92" t="s">
        <v>1004</v>
      </c>
    </row>
    <row r="92" spans="1:11" ht="63.95" customHeight="1">
      <c r="A92" s="90" t="s">
        <v>1236</v>
      </c>
      <c r="B92" s="90" t="s">
        <v>1300</v>
      </c>
      <c r="C92" s="141">
        <v>135000</v>
      </c>
      <c r="D92" s="91" t="s">
        <v>25</v>
      </c>
      <c r="E92" s="127" t="s">
        <v>1301</v>
      </c>
      <c r="F92" s="192" t="s">
        <v>1239</v>
      </c>
      <c r="G92" s="90" t="s">
        <v>1240</v>
      </c>
      <c r="H92" s="124">
        <v>44733</v>
      </c>
      <c r="I92" s="141">
        <v>129611</v>
      </c>
      <c r="J92" s="193"/>
      <c r="K92" s="92" t="s">
        <v>1004</v>
      </c>
    </row>
    <row r="93" spans="1:11" ht="63.95" customHeight="1">
      <c r="A93" s="90" t="s">
        <v>1057</v>
      </c>
      <c r="B93" s="90" t="s">
        <v>1302</v>
      </c>
      <c r="C93" s="141">
        <v>325000</v>
      </c>
      <c r="D93" s="91" t="s">
        <v>25</v>
      </c>
      <c r="E93" s="127" t="s">
        <v>1303</v>
      </c>
      <c r="F93" s="90" t="s">
        <v>1060</v>
      </c>
      <c r="G93" s="90" t="s">
        <v>1061</v>
      </c>
      <c r="H93" s="124">
        <v>44733</v>
      </c>
      <c r="I93" s="141"/>
      <c r="J93" s="193">
        <v>463.3</v>
      </c>
      <c r="K93" s="194" t="s">
        <v>1004</v>
      </c>
    </row>
    <row r="94" spans="1:11" ht="90">
      <c r="A94" s="93" t="s">
        <v>1304</v>
      </c>
      <c r="B94" s="91" t="s">
        <v>1305</v>
      </c>
      <c r="C94" s="139">
        <f>25000+42000</f>
        <v>67000</v>
      </c>
      <c r="D94" s="91" t="s">
        <v>25</v>
      </c>
      <c r="E94" s="130" t="s">
        <v>1306</v>
      </c>
      <c r="F94" s="90" t="s">
        <v>1307</v>
      </c>
      <c r="G94" s="90" t="s">
        <v>1308</v>
      </c>
      <c r="H94" s="103">
        <v>44734</v>
      </c>
      <c r="I94" s="139">
        <v>65585.2</v>
      </c>
      <c r="J94" s="145"/>
      <c r="K94" s="92" t="s">
        <v>1004</v>
      </c>
    </row>
    <row r="95" spans="1:11" ht="63.95" customHeight="1">
      <c r="A95" s="93" t="s">
        <v>1309</v>
      </c>
      <c r="B95" s="91" t="s">
        <v>1310</v>
      </c>
      <c r="C95" s="139">
        <v>650000</v>
      </c>
      <c r="D95" s="91" t="s">
        <v>25</v>
      </c>
      <c r="E95" s="130" t="s">
        <v>1311</v>
      </c>
      <c r="F95" s="90" t="s">
        <v>1312</v>
      </c>
      <c r="G95" s="90" t="s">
        <v>1313</v>
      </c>
      <c r="H95" s="103">
        <v>44734</v>
      </c>
      <c r="I95" s="139">
        <v>613025</v>
      </c>
      <c r="J95" s="144"/>
      <c r="K95" s="92" t="s">
        <v>1004</v>
      </c>
    </row>
    <row r="96" spans="1:11" ht="75">
      <c r="A96" s="91" t="s">
        <v>1110</v>
      </c>
      <c r="B96" s="91" t="s">
        <v>1314</v>
      </c>
      <c r="C96" s="139">
        <v>750000</v>
      </c>
      <c r="D96" s="91" t="s">
        <v>25</v>
      </c>
      <c r="E96" s="130" t="s">
        <v>1315</v>
      </c>
      <c r="F96" s="90" t="s">
        <v>1219</v>
      </c>
      <c r="G96" s="90" t="s">
        <v>1114</v>
      </c>
      <c r="H96" s="103">
        <v>44734</v>
      </c>
      <c r="I96" s="139">
        <v>747935.7</v>
      </c>
      <c r="J96" s="144"/>
      <c r="K96" s="92" t="s">
        <v>1004</v>
      </c>
    </row>
    <row r="97" spans="1:11" ht="63.95" customHeight="1">
      <c r="A97" s="91" t="s">
        <v>1066</v>
      </c>
      <c r="B97" s="91" t="s">
        <v>1316</v>
      </c>
      <c r="C97" s="139">
        <v>3100000</v>
      </c>
      <c r="D97" s="91" t="s">
        <v>35</v>
      </c>
      <c r="E97" s="130" t="s">
        <v>1317</v>
      </c>
      <c r="F97" s="90" t="s">
        <v>1318</v>
      </c>
      <c r="G97" s="90" t="s">
        <v>916</v>
      </c>
      <c r="H97" s="103">
        <v>44740</v>
      </c>
      <c r="I97" s="139"/>
      <c r="J97" s="144">
        <v>2736.78</v>
      </c>
      <c r="K97" s="92" t="s">
        <v>1004</v>
      </c>
    </row>
    <row r="98" spans="1:11" ht="63.95" customHeight="1">
      <c r="A98" s="93" t="s">
        <v>1319</v>
      </c>
      <c r="B98" s="91" t="s">
        <v>1320</v>
      </c>
      <c r="C98" s="139">
        <v>2200000</v>
      </c>
      <c r="D98" s="91" t="s">
        <v>35</v>
      </c>
      <c r="E98" s="130" t="s">
        <v>1321</v>
      </c>
      <c r="F98" s="90" t="s">
        <v>1322</v>
      </c>
      <c r="G98" s="90" t="s">
        <v>943</v>
      </c>
      <c r="H98" s="103">
        <v>44740</v>
      </c>
      <c r="I98" s="139"/>
      <c r="J98" s="144">
        <v>2836.3</v>
      </c>
      <c r="K98" s="92" t="s">
        <v>1004</v>
      </c>
    </row>
    <row r="99" spans="1:11" ht="63.95" customHeight="1">
      <c r="A99" s="91" t="s">
        <v>1323</v>
      </c>
      <c r="B99" s="91" t="s">
        <v>1324</v>
      </c>
      <c r="C99" s="139">
        <v>2225000</v>
      </c>
      <c r="D99" s="91" t="s">
        <v>35</v>
      </c>
      <c r="E99" s="130" t="s">
        <v>1325</v>
      </c>
      <c r="F99" s="90" t="s">
        <v>1326</v>
      </c>
      <c r="G99" s="90" t="s">
        <v>943</v>
      </c>
      <c r="H99" s="103">
        <v>44740</v>
      </c>
      <c r="I99" s="139"/>
      <c r="J99" s="144">
        <v>2847.6</v>
      </c>
      <c r="K99" s="92" t="s">
        <v>1004</v>
      </c>
    </row>
    <row r="100" spans="1:11" ht="63.95" customHeight="1">
      <c r="A100" s="93" t="s">
        <v>1327</v>
      </c>
      <c r="B100" s="91" t="s">
        <v>1328</v>
      </c>
      <c r="C100" s="139">
        <v>1090000</v>
      </c>
      <c r="D100" s="91" t="s">
        <v>35</v>
      </c>
      <c r="E100" s="130" t="s">
        <v>1329</v>
      </c>
      <c r="F100" s="90" t="s">
        <v>1330</v>
      </c>
      <c r="G100" s="90" t="s">
        <v>943</v>
      </c>
      <c r="H100" s="103">
        <v>44740</v>
      </c>
      <c r="I100" s="139"/>
      <c r="J100" s="144">
        <v>1395.55</v>
      </c>
      <c r="K100" s="92" t="s">
        <v>1004</v>
      </c>
    </row>
    <row r="101" spans="1:11" ht="63.95" customHeight="1">
      <c r="A101" s="93" t="s">
        <v>1331</v>
      </c>
      <c r="B101" s="91" t="s">
        <v>1332</v>
      </c>
      <c r="C101" s="139">
        <v>7715000</v>
      </c>
      <c r="D101" s="91" t="s">
        <v>35</v>
      </c>
      <c r="E101" s="130" t="s">
        <v>1333</v>
      </c>
      <c r="F101" s="90" t="s">
        <v>1334</v>
      </c>
      <c r="G101" s="90" t="s">
        <v>943</v>
      </c>
      <c r="H101" s="103">
        <v>44740</v>
      </c>
      <c r="I101" s="139"/>
      <c r="J101" s="144">
        <v>9944</v>
      </c>
      <c r="K101" s="92" t="s">
        <v>1004</v>
      </c>
    </row>
    <row r="102" spans="1:11" ht="63.95" customHeight="1">
      <c r="A102" s="93" t="s">
        <v>1335</v>
      </c>
      <c r="B102" s="91" t="s">
        <v>1336</v>
      </c>
      <c r="C102" s="139">
        <v>1615000</v>
      </c>
      <c r="D102" s="91" t="s">
        <v>35</v>
      </c>
      <c r="E102" s="130" t="s">
        <v>1337</v>
      </c>
      <c r="F102" s="90" t="s">
        <v>1260</v>
      </c>
      <c r="G102" s="90" t="s">
        <v>943</v>
      </c>
      <c r="H102" s="103">
        <v>44740</v>
      </c>
      <c r="I102" s="139"/>
      <c r="J102" s="144">
        <v>2079.1999999999998</v>
      </c>
      <c r="K102" s="92" t="s">
        <v>1004</v>
      </c>
    </row>
    <row r="103" spans="1:11" ht="63.95" customHeight="1">
      <c r="A103" s="91" t="s">
        <v>1145</v>
      </c>
      <c r="B103" s="91" t="s">
        <v>1338</v>
      </c>
      <c r="C103" s="139">
        <v>483000</v>
      </c>
      <c r="D103" s="91" t="s">
        <v>35</v>
      </c>
      <c r="E103" s="130" t="s">
        <v>1339</v>
      </c>
      <c r="F103" s="90" t="s">
        <v>1340</v>
      </c>
      <c r="G103" s="90" t="s">
        <v>943</v>
      </c>
      <c r="H103" s="103">
        <v>44740</v>
      </c>
      <c r="I103" s="139"/>
      <c r="J103" s="144">
        <v>632.79999999999995</v>
      </c>
      <c r="K103" s="92" t="s">
        <v>1004</v>
      </c>
    </row>
    <row r="104" spans="1:11" ht="63.95" customHeight="1">
      <c r="A104" s="91" t="s">
        <v>1341</v>
      </c>
      <c r="B104" s="91" t="s">
        <v>1342</v>
      </c>
      <c r="C104" s="139">
        <v>2200000</v>
      </c>
      <c r="D104" s="91" t="s">
        <v>35</v>
      </c>
      <c r="E104" s="130" t="s">
        <v>1343</v>
      </c>
      <c r="F104" s="90" t="s">
        <v>1340</v>
      </c>
      <c r="G104" s="90" t="s">
        <v>943</v>
      </c>
      <c r="H104" s="103">
        <v>44740</v>
      </c>
      <c r="I104" s="139"/>
      <c r="J104" s="144">
        <v>2650.98</v>
      </c>
      <c r="K104" s="92" t="s">
        <v>1004</v>
      </c>
    </row>
    <row r="105" spans="1:11" ht="63.95" customHeight="1">
      <c r="A105" s="91" t="s">
        <v>988</v>
      </c>
      <c r="B105" s="91" t="s">
        <v>1344</v>
      </c>
      <c r="C105" s="139">
        <v>400000</v>
      </c>
      <c r="D105" s="91" t="s">
        <v>35</v>
      </c>
      <c r="E105" s="130" t="s">
        <v>1345</v>
      </c>
      <c r="F105" s="90" t="s">
        <v>1056</v>
      </c>
      <c r="G105" s="90" t="s">
        <v>992</v>
      </c>
      <c r="H105" s="103">
        <v>44748</v>
      </c>
      <c r="I105" s="139">
        <v>391802.51</v>
      </c>
      <c r="J105" s="145"/>
      <c r="K105" s="92" t="s">
        <v>1004</v>
      </c>
    </row>
    <row r="106" spans="1:11" ht="75">
      <c r="A106" s="91" t="s">
        <v>1346</v>
      </c>
      <c r="B106" s="91" t="s">
        <v>1347</v>
      </c>
      <c r="C106" s="139">
        <v>410000</v>
      </c>
      <c r="D106" s="91" t="s">
        <v>25</v>
      </c>
      <c r="E106" s="130" t="s">
        <v>1348</v>
      </c>
      <c r="F106" s="98" t="s">
        <v>1349</v>
      </c>
      <c r="G106" s="90" t="s">
        <v>1350</v>
      </c>
      <c r="H106" s="103">
        <v>44754</v>
      </c>
      <c r="I106" s="139">
        <v>85315</v>
      </c>
      <c r="J106" s="145"/>
      <c r="K106" s="112" t="s">
        <v>1351</v>
      </c>
    </row>
    <row r="107" spans="1:11" ht="63.95" customHeight="1">
      <c r="A107" s="91" t="s">
        <v>1062</v>
      </c>
      <c r="B107" s="91" t="s">
        <v>1352</v>
      </c>
      <c r="C107" s="139">
        <v>1900000</v>
      </c>
      <c r="D107" s="91" t="s">
        <v>35</v>
      </c>
      <c r="E107" s="130" t="s">
        <v>1353</v>
      </c>
      <c r="F107" s="90" t="s">
        <v>1354</v>
      </c>
      <c r="G107" s="90" t="s">
        <v>916</v>
      </c>
      <c r="H107" s="103">
        <v>44754</v>
      </c>
      <c r="I107" s="139"/>
      <c r="J107" s="144">
        <v>2409.75</v>
      </c>
      <c r="K107" s="92" t="s">
        <v>1004</v>
      </c>
    </row>
    <row r="108" spans="1:11" ht="75">
      <c r="A108" s="93" t="s">
        <v>1346</v>
      </c>
      <c r="B108" s="91" t="s">
        <v>1347</v>
      </c>
      <c r="C108" s="139">
        <v>410000</v>
      </c>
      <c r="D108" s="91" t="s">
        <v>25</v>
      </c>
      <c r="E108" s="130" t="s">
        <v>1355</v>
      </c>
      <c r="F108" s="90" t="s">
        <v>1349</v>
      </c>
      <c r="G108" s="90" t="s">
        <v>530</v>
      </c>
      <c r="H108" s="197">
        <v>44755</v>
      </c>
      <c r="I108" s="139">
        <v>319818.25</v>
      </c>
      <c r="J108" s="145"/>
      <c r="K108" s="92" t="s">
        <v>1351</v>
      </c>
    </row>
    <row r="109" spans="1:11" ht="63.95" customHeight="1">
      <c r="A109" s="93" t="s">
        <v>1149</v>
      </c>
      <c r="B109" s="91" t="s">
        <v>1356</v>
      </c>
      <c r="C109" s="139">
        <v>680000</v>
      </c>
      <c r="D109" s="91" t="s">
        <v>35</v>
      </c>
      <c r="E109" s="130" t="s">
        <v>1357</v>
      </c>
      <c r="F109" s="90" t="s">
        <v>1358</v>
      </c>
      <c r="G109" s="90" t="s">
        <v>943</v>
      </c>
      <c r="H109" s="103">
        <v>44757</v>
      </c>
      <c r="I109" s="139">
        <v>661207.29599999997</v>
      </c>
      <c r="J109" s="145"/>
      <c r="K109" s="92" t="s">
        <v>1351</v>
      </c>
    </row>
    <row r="110" spans="1:11" ht="63.95" customHeight="1">
      <c r="A110" s="93" t="s">
        <v>1122</v>
      </c>
      <c r="B110" s="91" t="s">
        <v>1261</v>
      </c>
      <c r="C110" s="139">
        <v>300000</v>
      </c>
      <c r="D110" s="90" t="s">
        <v>76</v>
      </c>
      <c r="E110" s="130" t="s">
        <v>1359</v>
      </c>
      <c r="F110" s="90" t="s">
        <v>1125</v>
      </c>
      <c r="G110" s="90" t="s">
        <v>1126</v>
      </c>
      <c r="H110" s="103">
        <v>44757</v>
      </c>
      <c r="I110" s="139">
        <v>18000.085999999999</v>
      </c>
      <c r="J110" s="145"/>
      <c r="K110" s="92" t="s">
        <v>1351</v>
      </c>
    </row>
    <row r="111" spans="1:11" ht="63.95" customHeight="1">
      <c r="A111" s="91" t="s">
        <v>1115</v>
      </c>
      <c r="B111" s="91" t="s">
        <v>1360</v>
      </c>
      <c r="C111" s="139">
        <v>3000000</v>
      </c>
      <c r="D111" s="90" t="s">
        <v>76</v>
      </c>
      <c r="E111" s="130" t="s">
        <v>1361</v>
      </c>
      <c r="F111" s="90" t="s">
        <v>1248</v>
      </c>
      <c r="G111" s="90" t="s">
        <v>1119</v>
      </c>
      <c r="H111" s="103">
        <v>44757</v>
      </c>
      <c r="I111" s="139">
        <v>2219979.7280000001</v>
      </c>
      <c r="J111" s="145"/>
      <c r="K111" s="92" t="s">
        <v>1351</v>
      </c>
    </row>
    <row r="112" spans="1:11" ht="63.95" customHeight="1">
      <c r="A112" s="91" t="s">
        <v>1115</v>
      </c>
      <c r="B112" s="91" t="s">
        <v>1246</v>
      </c>
      <c r="C112" s="139">
        <v>1000000</v>
      </c>
      <c r="D112" s="90" t="s">
        <v>76</v>
      </c>
      <c r="E112" s="130" t="s">
        <v>1362</v>
      </c>
      <c r="F112" s="90" t="s">
        <v>1248</v>
      </c>
      <c r="G112" s="90" t="s">
        <v>1119</v>
      </c>
      <c r="H112" s="103">
        <v>44757</v>
      </c>
      <c r="I112" s="139">
        <v>35229.86</v>
      </c>
      <c r="J112" s="145"/>
      <c r="K112" s="92" t="s">
        <v>1004</v>
      </c>
    </row>
    <row r="113" spans="1:11" ht="63.95" customHeight="1">
      <c r="A113" s="93" t="s">
        <v>250</v>
      </c>
      <c r="B113" s="91" t="s">
        <v>246</v>
      </c>
      <c r="C113" s="139">
        <v>1000000</v>
      </c>
      <c r="D113" s="91" t="s">
        <v>249</v>
      </c>
      <c r="E113" s="130" t="s">
        <v>1363</v>
      </c>
      <c r="F113" s="90" t="s">
        <v>244</v>
      </c>
      <c r="G113" s="90" t="s">
        <v>251</v>
      </c>
      <c r="H113" s="197">
        <v>44761</v>
      </c>
      <c r="I113" s="139">
        <v>226000</v>
      </c>
      <c r="J113" s="145"/>
      <c r="K113" s="92" t="s">
        <v>1351</v>
      </c>
    </row>
    <row r="114" spans="1:11" ht="63.95" customHeight="1">
      <c r="A114" s="91" t="s">
        <v>329</v>
      </c>
      <c r="B114" s="91" t="s">
        <v>1364</v>
      </c>
      <c r="C114" s="139">
        <v>1000000</v>
      </c>
      <c r="D114" s="90" t="s">
        <v>76</v>
      </c>
      <c r="E114" s="130" t="s">
        <v>1365</v>
      </c>
      <c r="F114" s="90" t="s">
        <v>324</v>
      </c>
      <c r="G114" s="90" t="s">
        <v>1078</v>
      </c>
      <c r="H114" s="103">
        <v>44761</v>
      </c>
      <c r="I114" s="139">
        <v>496314</v>
      </c>
      <c r="J114" s="144"/>
      <c r="K114" s="92" t="s">
        <v>1004</v>
      </c>
    </row>
    <row r="115" spans="1:11" ht="63.95" customHeight="1">
      <c r="A115" s="91" t="s">
        <v>1366</v>
      </c>
      <c r="B115" s="91" t="s">
        <v>1367</v>
      </c>
      <c r="C115" s="139">
        <v>647000</v>
      </c>
      <c r="D115" s="91" t="s">
        <v>25</v>
      </c>
      <c r="E115" s="130" t="s">
        <v>1368</v>
      </c>
      <c r="F115" s="120" t="s">
        <v>1369</v>
      </c>
      <c r="G115" s="90" t="s">
        <v>1370</v>
      </c>
      <c r="H115" s="103">
        <v>44761</v>
      </c>
      <c r="I115" s="139">
        <v>425792.92599999998</v>
      </c>
      <c r="J115" s="144"/>
      <c r="K115" s="92" t="s">
        <v>1004</v>
      </c>
    </row>
    <row r="116" spans="1:11" ht="90">
      <c r="A116" s="93" t="s">
        <v>1366</v>
      </c>
      <c r="B116" s="91" t="s">
        <v>1367</v>
      </c>
      <c r="C116" s="139">
        <v>647000</v>
      </c>
      <c r="D116" s="91" t="s">
        <v>25</v>
      </c>
      <c r="E116" s="130" t="s">
        <v>1371</v>
      </c>
      <c r="F116" s="90" t="s">
        <v>1372</v>
      </c>
      <c r="G116" s="90" t="s">
        <v>1373</v>
      </c>
      <c r="H116" s="103">
        <v>44762</v>
      </c>
      <c r="I116" s="139">
        <v>207750.5</v>
      </c>
      <c r="J116" s="145"/>
      <c r="K116" s="92" t="s">
        <v>1351</v>
      </c>
    </row>
    <row r="117" spans="1:11" ht="63.95" customHeight="1">
      <c r="A117" s="91" t="s">
        <v>348</v>
      </c>
      <c r="B117" s="91" t="s">
        <v>1374</v>
      </c>
      <c r="C117" s="139">
        <v>767000</v>
      </c>
      <c r="D117" s="91" t="s">
        <v>25</v>
      </c>
      <c r="E117" s="130" t="s">
        <v>1375</v>
      </c>
      <c r="F117" s="120" t="s">
        <v>1376</v>
      </c>
      <c r="G117" s="90" t="s">
        <v>349</v>
      </c>
      <c r="H117" s="103">
        <v>44762</v>
      </c>
      <c r="I117" s="139">
        <v>760734.93900000001</v>
      </c>
      <c r="J117" s="145"/>
      <c r="K117" s="92" t="s">
        <v>1004</v>
      </c>
    </row>
    <row r="118" spans="1:11" ht="75">
      <c r="A118" s="91" t="s">
        <v>999</v>
      </c>
      <c r="B118" s="91" t="s">
        <v>1377</v>
      </c>
      <c r="C118" s="139">
        <v>150100</v>
      </c>
      <c r="D118" s="91" t="s">
        <v>25</v>
      </c>
      <c r="E118" s="130" t="s">
        <v>1378</v>
      </c>
      <c r="F118" s="90" t="s">
        <v>1379</v>
      </c>
      <c r="G118" s="90" t="s">
        <v>1003</v>
      </c>
      <c r="H118" s="103">
        <v>44763</v>
      </c>
      <c r="I118" s="139">
        <v>150006.37</v>
      </c>
      <c r="J118" s="145"/>
      <c r="K118" s="112" t="s">
        <v>1351</v>
      </c>
    </row>
    <row r="119" spans="1:11" ht="75">
      <c r="A119" s="91" t="s">
        <v>999</v>
      </c>
      <c r="B119" s="91" t="s">
        <v>1380</v>
      </c>
      <c r="C119" s="139">
        <v>1053000</v>
      </c>
      <c r="D119" s="91" t="s">
        <v>25</v>
      </c>
      <c r="E119" s="130" t="s">
        <v>1381</v>
      </c>
      <c r="F119" s="90" t="s">
        <v>1379</v>
      </c>
      <c r="G119" s="90" t="s">
        <v>1003</v>
      </c>
      <c r="H119" s="103">
        <v>44764</v>
      </c>
      <c r="I119" s="139">
        <v>1053000</v>
      </c>
      <c r="J119" s="145"/>
      <c r="K119" s="112" t="s">
        <v>1351</v>
      </c>
    </row>
    <row r="120" spans="1:11" ht="45">
      <c r="A120" s="91" t="s">
        <v>250</v>
      </c>
      <c r="B120" s="91" t="s">
        <v>246</v>
      </c>
      <c r="C120" s="139">
        <v>1000000</v>
      </c>
      <c r="D120" s="91" t="s">
        <v>249</v>
      </c>
      <c r="E120" s="130" t="s">
        <v>1382</v>
      </c>
      <c r="F120" s="90" t="s">
        <v>244</v>
      </c>
      <c r="G120" s="90" t="s">
        <v>251</v>
      </c>
      <c r="H120" s="103">
        <v>44764</v>
      </c>
      <c r="I120" s="139">
        <v>169500</v>
      </c>
      <c r="J120" s="145"/>
      <c r="K120" s="112" t="s">
        <v>1351</v>
      </c>
    </row>
    <row r="121" spans="1:11" ht="63.95" customHeight="1">
      <c r="A121" s="91" t="s">
        <v>1383</v>
      </c>
      <c r="B121" s="90" t="s">
        <v>1384</v>
      </c>
      <c r="C121" s="139">
        <v>18840000</v>
      </c>
      <c r="D121" s="91" t="s">
        <v>35</v>
      </c>
      <c r="E121" s="130" t="s">
        <v>1385</v>
      </c>
      <c r="F121" s="90" t="s">
        <v>1386</v>
      </c>
      <c r="G121" s="90" t="s">
        <v>405</v>
      </c>
      <c r="H121" s="103">
        <v>44770</v>
      </c>
      <c r="I121" s="139">
        <v>18663645</v>
      </c>
      <c r="J121" s="145"/>
      <c r="K121" s="92" t="s">
        <v>1004</v>
      </c>
    </row>
    <row r="122" spans="1:11" ht="63.95" customHeight="1">
      <c r="A122" s="91" t="s">
        <v>1085</v>
      </c>
      <c r="B122" s="91" t="s">
        <v>1086</v>
      </c>
      <c r="C122" s="139">
        <v>7000000</v>
      </c>
      <c r="D122" s="91" t="s">
        <v>35</v>
      </c>
      <c r="E122" s="130" t="s">
        <v>1387</v>
      </c>
      <c r="F122" s="90" t="s">
        <v>1388</v>
      </c>
      <c r="G122" s="90" t="s">
        <v>1089</v>
      </c>
      <c r="H122" s="103">
        <v>44770</v>
      </c>
      <c r="I122" s="139">
        <v>602431.00100000005</v>
      </c>
      <c r="J122" s="145"/>
      <c r="K122" s="112" t="s">
        <v>1351</v>
      </c>
    </row>
    <row r="123" spans="1:11" ht="63.95" customHeight="1">
      <c r="A123" s="91" t="s">
        <v>77</v>
      </c>
      <c r="B123" s="91" t="s">
        <v>1389</v>
      </c>
      <c r="C123" s="139">
        <v>36600000</v>
      </c>
      <c r="D123" s="90" t="s">
        <v>1390</v>
      </c>
      <c r="E123" s="130" t="s">
        <v>1391</v>
      </c>
      <c r="F123" s="120" t="s">
        <v>1392</v>
      </c>
      <c r="G123" s="90" t="s">
        <v>78</v>
      </c>
      <c r="H123" s="103">
        <v>44771</v>
      </c>
      <c r="I123" s="199">
        <v>3050000.0630000001</v>
      </c>
      <c r="J123" s="145"/>
      <c r="K123" s="92" t="s">
        <v>1004</v>
      </c>
    </row>
    <row r="124" spans="1:11" ht="75">
      <c r="A124" s="91" t="s">
        <v>1393</v>
      </c>
      <c r="B124" s="91" t="s">
        <v>1394</v>
      </c>
      <c r="C124" s="139">
        <v>805130</v>
      </c>
      <c r="D124" s="91" t="s">
        <v>25</v>
      </c>
      <c r="E124" s="130" t="s">
        <v>1395</v>
      </c>
      <c r="F124" s="90" t="s">
        <v>1396</v>
      </c>
      <c r="G124" s="90" t="s">
        <v>998</v>
      </c>
      <c r="H124" s="103">
        <v>44774</v>
      </c>
      <c r="I124" s="139">
        <v>805125</v>
      </c>
      <c r="J124" s="145"/>
      <c r="K124" s="112" t="s">
        <v>1351</v>
      </c>
    </row>
    <row r="125" spans="1:11" ht="75">
      <c r="A125" s="91" t="s">
        <v>77</v>
      </c>
      <c r="B125" s="91" t="s">
        <v>73</v>
      </c>
      <c r="C125" s="139">
        <v>36600000</v>
      </c>
      <c r="D125" s="90" t="s">
        <v>76</v>
      </c>
      <c r="E125" s="130" t="s">
        <v>1397</v>
      </c>
      <c r="F125" s="90" t="s">
        <v>1398</v>
      </c>
      <c r="G125" s="90" t="s">
        <v>78</v>
      </c>
      <c r="H125" s="103">
        <v>44774</v>
      </c>
      <c r="I125" s="139">
        <v>15249999.976</v>
      </c>
      <c r="J125" s="145"/>
      <c r="K125" s="112" t="s">
        <v>1351</v>
      </c>
    </row>
    <row r="126" spans="1:11" ht="63.95" customHeight="1">
      <c r="A126" s="91" t="s">
        <v>329</v>
      </c>
      <c r="B126" s="91" t="s">
        <v>1399</v>
      </c>
      <c r="C126" s="139">
        <v>2000000</v>
      </c>
      <c r="D126" s="91" t="s">
        <v>25</v>
      </c>
      <c r="E126" s="130" t="s">
        <v>1400</v>
      </c>
      <c r="F126" s="90" t="s">
        <v>324</v>
      </c>
      <c r="G126" s="90" t="s">
        <v>1401</v>
      </c>
      <c r="H126" s="103">
        <v>44777</v>
      </c>
      <c r="I126" s="139">
        <v>332220</v>
      </c>
      <c r="J126" s="145"/>
      <c r="K126" s="92" t="s">
        <v>1004</v>
      </c>
    </row>
    <row r="127" spans="1:11" ht="63.95" customHeight="1">
      <c r="A127" s="91" t="s">
        <v>329</v>
      </c>
      <c r="B127" s="91" t="s">
        <v>1399</v>
      </c>
      <c r="C127" s="139">
        <v>2000000</v>
      </c>
      <c r="D127" s="91" t="s">
        <v>25</v>
      </c>
      <c r="E127" s="130" t="s">
        <v>1402</v>
      </c>
      <c r="F127" s="90" t="s">
        <v>324</v>
      </c>
      <c r="G127" s="90" t="s">
        <v>162</v>
      </c>
      <c r="H127" s="103">
        <v>44777</v>
      </c>
      <c r="I127" s="139"/>
      <c r="J127" s="144">
        <v>77.97</v>
      </c>
      <c r="K127" s="92" t="s">
        <v>1004</v>
      </c>
    </row>
    <row r="128" spans="1:11" ht="63.95" customHeight="1">
      <c r="A128" s="91" t="s">
        <v>1403</v>
      </c>
      <c r="B128" s="91" t="s">
        <v>326</v>
      </c>
      <c r="C128" s="139">
        <v>2000000</v>
      </c>
      <c r="D128" s="91" t="s">
        <v>25</v>
      </c>
      <c r="E128" s="130" t="s">
        <v>1404</v>
      </c>
      <c r="F128" s="90" t="s">
        <v>1405</v>
      </c>
      <c r="G128" s="90" t="s">
        <v>1078</v>
      </c>
      <c r="H128" s="103">
        <v>44777</v>
      </c>
      <c r="I128" s="139">
        <v>276567.5</v>
      </c>
      <c r="J128" s="145"/>
      <c r="K128" s="112" t="s">
        <v>1351</v>
      </c>
    </row>
    <row r="129" spans="1:11" ht="64.5" customHeight="1">
      <c r="A129" s="91" t="s">
        <v>382</v>
      </c>
      <c r="B129" s="91" t="s">
        <v>296</v>
      </c>
      <c r="C129" s="139">
        <v>1500000</v>
      </c>
      <c r="D129" s="91" t="s">
        <v>25</v>
      </c>
      <c r="E129" s="130" t="s">
        <v>1406</v>
      </c>
      <c r="F129" s="192" t="s">
        <v>1407</v>
      </c>
      <c r="G129" s="90" t="s">
        <v>383</v>
      </c>
      <c r="H129" s="103">
        <v>44777</v>
      </c>
      <c r="I129" s="139"/>
      <c r="J129" s="144">
        <v>2000</v>
      </c>
      <c r="K129" s="92" t="s">
        <v>1004</v>
      </c>
    </row>
    <row r="130" spans="1:11" ht="64.5" customHeight="1">
      <c r="A130" s="91" t="s">
        <v>1122</v>
      </c>
      <c r="B130" s="91" t="s">
        <v>1261</v>
      </c>
      <c r="C130" s="139">
        <v>300000</v>
      </c>
      <c r="D130" s="90" t="s">
        <v>76</v>
      </c>
      <c r="E130" s="130" t="s">
        <v>1408</v>
      </c>
      <c r="F130" s="200" t="s">
        <v>1409</v>
      </c>
      <c r="G130" s="90" t="s">
        <v>1126</v>
      </c>
      <c r="H130" s="103">
        <v>44778</v>
      </c>
      <c r="I130" s="139">
        <v>38000.046999999999</v>
      </c>
      <c r="J130" s="144"/>
      <c r="K130" s="92" t="s">
        <v>1351</v>
      </c>
    </row>
    <row r="131" spans="1:11" ht="64.5" customHeight="1">
      <c r="A131" s="91" t="s">
        <v>1410</v>
      </c>
      <c r="B131" s="91" t="s">
        <v>1411</v>
      </c>
      <c r="C131" s="139">
        <v>10360000</v>
      </c>
      <c r="D131" s="90" t="s">
        <v>1390</v>
      </c>
      <c r="E131" s="130" t="s">
        <v>1412</v>
      </c>
      <c r="F131" s="200" t="s">
        <v>1413</v>
      </c>
      <c r="G131" s="90" t="s">
        <v>1026</v>
      </c>
      <c r="H131" s="103">
        <v>44782</v>
      </c>
      <c r="I131" s="139">
        <v>10360000</v>
      </c>
      <c r="J131" s="144"/>
      <c r="K131" s="92" t="s">
        <v>1004</v>
      </c>
    </row>
    <row r="132" spans="1:11" ht="64.5" customHeight="1">
      <c r="A132" s="91" t="s">
        <v>250</v>
      </c>
      <c r="B132" s="91" t="s">
        <v>246</v>
      </c>
      <c r="C132" s="139">
        <v>1000000</v>
      </c>
      <c r="D132" s="91" t="s">
        <v>249</v>
      </c>
      <c r="E132" s="130" t="s">
        <v>1414</v>
      </c>
      <c r="F132" s="200" t="s">
        <v>1415</v>
      </c>
      <c r="G132" s="90" t="s">
        <v>251</v>
      </c>
      <c r="H132" s="103">
        <v>44783</v>
      </c>
      <c r="I132" s="139">
        <v>169500</v>
      </c>
      <c r="J132" s="144"/>
      <c r="K132" s="92" t="s">
        <v>1351</v>
      </c>
    </row>
    <row r="133" spans="1:11" ht="64.5" customHeight="1">
      <c r="A133" s="91" t="s">
        <v>1416</v>
      </c>
      <c r="B133" s="91" t="s">
        <v>1417</v>
      </c>
      <c r="C133" s="139">
        <v>311000</v>
      </c>
      <c r="D133" s="206" t="s">
        <v>25</v>
      </c>
      <c r="E133" s="130" t="s">
        <v>1418</v>
      </c>
      <c r="F133" s="200" t="s">
        <v>1419</v>
      </c>
      <c r="G133" s="90" t="s">
        <v>1420</v>
      </c>
      <c r="H133" s="103">
        <v>44789</v>
      </c>
      <c r="I133" s="139">
        <v>310145.45</v>
      </c>
      <c r="J133" s="144"/>
      <c r="K133" s="92" t="s">
        <v>1004</v>
      </c>
    </row>
    <row r="134" spans="1:11" ht="64.5" customHeight="1">
      <c r="A134" s="91" t="s">
        <v>1416</v>
      </c>
      <c r="B134" s="91" t="s">
        <v>1421</v>
      </c>
      <c r="C134" s="139">
        <v>124000</v>
      </c>
      <c r="D134" s="91" t="s">
        <v>25</v>
      </c>
      <c r="E134" s="130" t="s">
        <v>1422</v>
      </c>
      <c r="F134" s="200" t="s">
        <v>1423</v>
      </c>
      <c r="G134" s="90" t="s">
        <v>1078</v>
      </c>
      <c r="H134" s="103">
        <v>44789</v>
      </c>
      <c r="I134" s="139">
        <v>123848</v>
      </c>
      <c r="J134" s="144"/>
      <c r="K134" s="92" t="s">
        <v>1004</v>
      </c>
    </row>
    <row r="135" spans="1:11" ht="64.5" customHeight="1">
      <c r="A135" s="91" t="s">
        <v>1424</v>
      </c>
      <c r="B135" s="90" t="s">
        <v>1425</v>
      </c>
      <c r="C135" s="139">
        <f>200000+550000</f>
        <v>750000</v>
      </c>
      <c r="D135" s="91" t="s">
        <v>25</v>
      </c>
      <c r="E135" s="130" t="s">
        <v>1426</v>
      </c>
      <c r="F135" s="200" t="s">
        <v>1427</v>
      </c>
      <c r="G135" s="90" t="s">
        <v>1428</v>
      </c>
      <c r="H135" s="103">
        <v>44789</v>
      </c>
      <c r="I135" s="139">
        <v>742526</v>
      </c>
      <c r="J135" s="144"/>
      <c r="K135" s="92" t="s">
        <v>1004</v>
      </c>
    </row>
    <row r="136" spans="1:11" ht="64.5" customHeight="1">
      <c r="A136" s="91" t="s">
        <v>1429</v>
      </c>
      <c r="B136" s="91" t="s">
        <v>1430</v>
      </c>
      <c r="C136" s="139">
        <v>1300000</v>
      </c>
      <c r="D136" s="91" t="s">
        <v>25</v>
      </c>
      <c r="E136" s="130" t="s">
        <v>1431</v>
      </c>
      <c r="F136" s="200" t="s">
        <v>1318</v>
      </c>
      <c r="G136" s="90" t="s">
        <v>1432</v>
      </c>
      <c r="H136" s="103">
        <v>44789</v>
      </c>
      <c r="I136" s="139">
        <v>481061.00099999999</v>
      </c>
      <c r="J136" s="144"/>
      <c r="K136" s="92" t="s">
        <v>1004</v>
      </c>
    </row>
    <row r="137" spans="1:11" ht="64.5" customHeight="1">
      <c r="A137" s="91" t="s">
        <v>1085</v>
      </c>
      <c r="B137" s="91" t="s">
        <v>1086</v>
      </c>
      <c r="C137" s="139">
        <v>7000000</v>
      </c>
      <c r="D137" s="91" t="s">
        <v>1433</v>
      </c>
      <c r="E137" s="130" t="s">
        <v>1434</v>
      </c>
      <c r="F137" s="200" t="s">
        <v>1435</v>
      </c>
      <c r="G137" s="90" t="s">
        <v>1089</v>
      </c>
      <c r="H137" s="103">
        <v>44790</v>
      </c>
      <c r="I137" s="139"/>
      <c r="J137" s="144"/>
      <c r="K137" s="92" t="s">
        <v>1004</v>
      </c>
    </row>
    <row r="138" spans="1:11" ht="64.5" customHeight="1">
      <c r="A138" s="91" t="s">
        <v>1085</v>
      </c>
      <c r="B138" s="91" t="s">
        <v>1086</v>
      </c>
      <c r="C138" s="139">
        <v>7000000</v>
      </c>
      <c r="D138" s="91" t="s">
        <v>1433</v>
      </c>
      <c r="E138" s="130" t="s">
        <v>1436</v>
      </c>
      <c r="F138" s="200" t="s">
        <v>1435</v>
      </c>
      <c r="G138" s="90" t="s">
        <v>1089</v>
      </c>
      <c r="H138" s="103">
        <v>44791</v>
      </c>
      <c r="I138" s="139">
        <v>2029067</v>
      </c>
      <c r="J138" s="144"/>
      <c r="K138" s="92" t="s">
        <v>1004</v>
      </c>
    </row>
    <row r="139" spans="1:11" ht="64.5" customHeight="1">
      <c r="A139" s="91" t="s">
        <v>1236</v>
      </c>
      <c r="B139" s="91" t="s">
        <v>1437</v>
      </c>
      <c r="C139" s="139">
        <v>600000</v>
      </c>
      <c r="D139" s="91" t="s">
        <v>249</v>
      </c>
      <c r="E139" s="130" t="s">
        <v>1438</v>
      </c>
      <c r="F139" s="200" t="s">
        <v>1239</v>
      </c>
      <c r="G139" s="90" t="s">
        <v>1240</v>
      </c>
      <c r="H139" s="103">
        <v>44797</v>
      </c>
      <c r="I139" s="139">
        <v>598900</v>
      </c>
      <c r="J139" s="144"/>
      <c r="K139" s="92" t="s">
        <v>1351</v>
      </c>
    </row>
    <row r="140" spans="1:11" ht="64.5" customHeight="1">
      <c r="A140" s="91" t="s">
        <v>1236</v>
      </c>
      <c r="B140" s="90" t="s">
        <v>1439</v>
      </c>
      <c r="C140" s="139">
        <v>150000</v>
      </c>
      <c r="D140" s="90" t="s">
        <v>76</v>
      </c>
      <c r="E140" s="130" t="s">
        <v>1440</v>
      </c>
      <c r="F140" s="200" t="s">
        <v>1239</v>
      </c>
      <c r="G140" s="90" t="s">
        <v>1240</v>
      </c>
      <c r="H140" s="103">
        <v>44797</v>
      </c>
      <c r="I140" s="139">
        <v>146900</v>
      </c>
      <c r="J140" s="144"/>
      <c r="K140" s="92" t="s">
        <v>1351</v>
      </c>
    </row>
    <row r="141" spans="1:11" ht="64.5" customHeight="1">
      <c r="A141" s="91" t="s">
        <v>1441</v>
      </c>
      <c r="B141" s="91" t="s">
        <v>1442</v>
      </c>
      <c r="C141" s="139">
        <v>1000000</v>
      </c>
      <c r="D141" s="91" t="s">
        <v>35</v>
      </c>
      <c r="E141" s="130" t="s">
        <v>1443</v>
      </c>
      <c r="F141" s="200" t="s">
        <v>1444</v>
      </c>
      <c r="G141" s="90" t="s">
        <v>1138</v>
      </c>
      <c r="H141" s="103">
        <v>44797</v>
      </c>
      <c r="I141" s="139"/>
      <c r="J141" s="144">
        <v>1428.2750000000001</v>
      </c>
      <c r="K141" s="92" t="s">
        <v>1351</v>
      </c>
    </row>
    <row r="142" spans="1:11" ht="64.5" customHeight="1">
      <c r="A142" s="91" t="s">
        <v>1070</v>
      </c>
      <c r="B142" s="91" t="s">
        <v>1445</v>
      </c>
      <c r="C142" s="139">
        <v>3500000</v>
      </c>
      <c r="D142" s="91" t="s">
        <v>35</v>
      </c>
      <c r="E142" s="130" t="s">
        <v>1446</v>
      </c>
      <c r="F142" s="200" t="s">
        <v>1073</v>
      </c>
      <c r="G142" s="90" t="s">
        <v>943</v>
      </c>
      <c r="H142" s="103">
        <v>44797</v>
      </c>
      <c r="I142" s="139"/>
      <c r="J142" s="144">
        <v>5085</v>
      </c>
      <c r="K142" s="92" t="s">
        <v>1351</v>
      </c>
    </row>
    <row r="143" spans="1:11" ht="64.5" customHeight="1">
      <c r="A143" s="91" t="s">
        <v>1115</v>
      </c>
      <c r="B143" s="91" t="s">
        <v>1447</v>
      </c>
      <c r="C143" s="139">
        <v>1000000</v>
      </c>
      <c r="D143" s="90" t="s">
        <v>76</v>
      </c>
      <c r="E143" s="130" t="s">
        <v>1448</v>
      </c>
      <c r="F143" s="210" t="s">
        <v>1449</v>
      </c>
      <c r="G143" s="90" t="s">
        <v>1119</v>
      </c>
      <c r="H143" s="103">
        <v>44797</v>
      </c>
      <c r="I143" s="139">
        <v>216000</v>
      </c>
      <c r="J143" s="144"/>
      <c r="K143" s="92" t="s">
        <v>1004</v>
      </c>
    </row>
    <row r="144" spans="1:11" ht="60">
      <c r="A144" s="91" t="s">
        <v>1450</v>
      </c>
      <c r="B144" s="91" t="s">
        <v>1451</v>
      </c>
      <c r="C144" s="139">
        <v>644100</v>
      </c>
      <c r="D144" s="90" t="s">
        <v>76</v>
      </c>
      <c r="E144" s="130" t="s">
        <v>1452</v>
      </c>
      <c r="F144" s="200" t="s">
        <v>1108</v>
      </c>
      <c r="G144" s="90" t="s">
        <v>1109</v>
      </c>
      <c r="H144" s="103">
        <v>44802</v>
      </c>
      <c r="I144" s="139">
        <v>644100</v>
      </c>
      <c r="J144" s="144"/>
      <c r="K144" s="92" t="s">
        <v>1351</v>
      </c>
    </row>
    <row r="145" spans="1:11" ht="64.5" customHeight="1">
      <c r="A145" s="91" t="s">
        <v>1453</v>
      </c>
      <c r="B145" s="91" t="s">
        <v>1454</v>
      </c>
      <c r="C145" s="139">
        <v>3000000</v>
      </c>
      <c r="D145" s="90" t="s">
        <v>76</v>
      </c>
      <c r="E145" s="130" t="s">
        <v>1455</v>
      </c>
      <c r="F145" s="200" t="s">
        <v>1118</v>
      </c>
      <c r="G145" s="90" t="s">
        <v>1119</v>
      </c>
      <c r="H145" s="103">
        <v>44802</v>
      </c>
      <c r="I145" s="139">
        <v>2838391.054</v>
      </c>
      <c r="J145" s="144"/>
      <c r="K145" s="92" t="s">
        <v>1351</v>
      </c>
    </row>
    <row r="146" spans="1:11" ht="64.5" customHeight="1">
      <c r="A146" s="91" t="s">
        <v>372</v>
      </c>
      <c r="B146" s="91" t="s">
        <v>1456</v>
      </c>
      <c r="C146" s="139">
        <v>495000</v>
      </c>
      <c r="D146" s="91" t="s">
        <v>25</v>
      </c>
      <c r="E146" s="130" t="s">
        <v>1457</v>
      </c>
      <c r="F146" s="200" t="s">
        <v>369</v>
      </c>
      <c r="G146" s="90" t="s">
        <v>373</v>
      </c>
      <c r="H146" s="103">
        <v>44804</v>
      </c>
      <c r="I146" s="139">
        <v>341762.85</v>
      </c>
      <c r="J146" s="144"/>
      <c r="K146" s="92" t="s">
        <v>1458</v>
      </c>
    </row>
    <row r="147" spans="1:11" ht="64.5" customHeight="1">
      <c r="A147" s="91" t="s">
        <v>1189</v>
      </c>
      <c r="B147" s="91" t="s">
        <v>1190</v>
      </c>
      <c r="C147" s="139">
        <v>2370000</v>
      </c>
      <c r="D147" s="90" t="s">
        <v>1459</v>
      </c>
      <c r="E147" s="130" t="s">
        <v>1460</v>
      </c>
      <c r="F147" s="200" t="s">
        <v>1461</v>
      </c>
      <c r="G147" s="90" t="s">
        <v>1243</v>
      </c>
      <c r="H147" s="103">
        <v>44809</v>
      </c>
      <c r="I147" s="139">
        <v>685006</v>
      </c>
      <c r="J147" s="144"/>
      <c r="K147" s="92" t="s">
        <v>1351</v>
      </c>
    </row>
    <row r="148" spans="1:11" ht="64.5" customHeight="1">
      <c r="A148" s="91" t="s">
        <v>1462</v>
      </c>
      <c r="B148" s="91" t="s">
        <v>1332</v>
      </c>
      <c r="C148" s="139">
        <v>7715000</v>
      </c>
      <c r="D148" s="91" t="s">
        <v>35</v>
      </c>
      <c r="E148" s="130" t="s">
        <v>1463</v>
      </c>
      <c r="F148" s="200" t="s">
        <v>1464</v>
      </c>
      <c r="G148" s="90" t="s">
        <v>943</v>
      </c>
      <c r="H148" s="103">
        <v>44813</v>
      </c>
      <c r="I148" s="139"/>
      <c r="J148" s="144">
        <v>510</v>
      </c>
      <c r="K148" s="92" t="s">
        <v>1351</v>
      </c>
    </row>
    <row r="149" spans="1:11" ht="64.5" customHeight="1">
      <c r="A149" s="91" t="s">
        <v>522</v>
      </c>
      <c r="B149" s="91" t="s">
        <v>519</v>
      </c>
      <c r="C149" s="139">
        <v>149000</v>
      </c>
      <c r="D149" s="91" t="s">
        <v>25</v>
      </c>
      <c r="E149" s="130" t="s">
        <v>1465</v>
      </c>
      <c r="F149" s="200" t="s">
        <v>517</v>
      </c>
      <c r="G149" s="90" t="s">
        <v>349</v>
      </c>
      <c r="H149" s="103">
        <v>44816</v>
      </c>
      <c r="I149" s="139">
        <v>148626.64000000001</v>
      </c>
      <c r="J149" s="144"/>
      <c r="K149" s="92" t="s">
        <v>1004</v>
      </c>
    </row>
    <row r="150" spans="1:11" ht="64.5" customHeight="1">
      <c r="A150" s="91" t="s">
        <v>536</v>
      </c>
      <c r="B150" s="91" t="s">
        <v>534</v>
      </c>
      <c r="C150" s="139">
        <v>295000</v>
      </c>
      <c r="D150" s="91" t="s">
        <v>25</v>
      </c>
      <c r="E150" s="127" t="s">
        <v>1466</v>
      </c>
      <c r="F150" s="200" t="s">
        <v>1467</v>
      </c>
      <c r="G150" s="90" t="s">
        <v>349</v>
      </c>
      <c r="H150" s="103">
        <v>44816</v>
      </c>
      <c r="I150" s="139">
        <v>187806.226</v>
      </c>
      <c r="J150" s="144"/>
      <c r="K150" s="92" t="s">
        <v>1351</v>
      </c>
    </row>
    <row r="151" spans="1:11" ht="64.5" customHeight="1">
      <c r="A151" s="91" t="s">
        <v>536</v>
      </c>
      <c r="B151" s="91" t="s">
        <v>534</v>
      </c>
      <c r="C151" s="139">
        <v>295000</v>
      </c>
      <c r="D151" s="91" t="s">
        <v>25</v>
      </c>
      <c r="E151" s="127" t="s">
        <v>1468</v>
      </c>
      <c r="F151" s="200" t="s">
        <v>1467</v>
      </c>
      <c r="G151" s="90" t="s">
        <v>530</v>
      </c>
      <c r="H151" s="103">
        <v>44816</v>
      </c>
      <c r="I151" s="139">
        <v>106943.2</v>
      </c>
      <c r="J151" s="144"/>
      <c r="K151" s="92" t="s">
        <v>1351</v>
      </c>
    </row>
    <row r="152" spans="1:11" ht="64.5" customHeight="1">
      <c r="A152" s="91" t="s">
        <v>1027</v>
      </c>
      <c r="B152" s="91" t="s">
        <v>1469</v>
      </c>
      <c r="C152" s="139">
        <v>966000</v>
      </c>
      <c r="D152" s="90" t="s">
        <v>76</v>
      </c>
      <c r="E152" s="130" t="s">
        <v>1470</v>
      </c>
      <c r="F152" s="200" t="s">
        <v>1471</v>
      </c>
      <c r="G152" s="90" t="s">
        <v>1031</v>
      </c>
      <c r="H152" s="103">
        <v>44819</v>
      </c>
      <c r="I152" s="139">
        <v>949200</v>
      </c>
      <c r="J152" s="144"/>
      <c r="K152" s="92" t="s">
        <v>1351</v>
      </c>
    </row>
    <row r="153" spans="1:11" ht="64.5" customHeight="1">
      <c r="A153" s="91" t="s">
        <v>1115</v>
      </c>
      <c r="B153" s="91" t="s">
        <v>1472</v>
      </c>
      <c r="C153" s="139">
        <v>3000000</v>
      </c>
      <c r="D153" s="90" t="s">
        <v>76</v>
      </c>
      <c r="E153" s="130" t="s">
        <v>1473</v>
      </c>
      <c r="F153" s="200" t="s">
        <v>1248</v>
      </c>
      <c r="G153" s="90" t="s">
        <v>1119</v>
      </c>
      <c r="H153" s="103">
        <v>44826</v>
      </c>
      <c r="I153" s="139">
        <v>3000000.0040000002</v>
      </c>
      <c r="J153" s="144"/>
      <c r="K153" s="92" t="s">
        <v>1351</v>
      </c>
    </row>
    <row r="154" spans="1:11" ht="64.5" customHeight="1">
      <c r="A154" s="91" t="s">
        <v>1474</v>
      </c>
      <c r="B154" s="91" t="s">
        <v>526</v>
      </c>
      <c r="C154" s="139">
        <v>410000</v>
      </c>
      <c r="D154" s="91" t="s">
        <v>25</v>
      </c>
      <c r="E154" s="130" t="s">
        <v>1475</v>
      </c>
      <c r="F154" s="200" t="s">
        <v>1476</v>
      </c>
      <c r="G154" s="90" t="s">
        <v>530</v>
      </c>
      <c r="H154" s="103">
        <v>44826</v>
      </c>
      <c r="I154" s="139">
        <v>405952.5</v>
      </c>
      <c r="J154" s="144"/>
      <c r="K154" s="92" t="s">
        <v>1351</v>
      </c>
    </row>
    <row r="155" spans="1:11" ht="64.5" customHeight="1">
      <c r="A155" s="91" t="s">
        <v>1477</v>
      </c>
      <c r="B155" s="90" t="s">
        <v>1478</v>
      </c>
      <c r="C155" s="139">
        <f>6125215+123000</f>
        <v>6248215</v>
      </c>
      <c r="D155" s="91" t="s">
        <v>25</v>
      </c>
      <c r="E155" s="130" t="s">
        <v>1479</v>
      </c>
      <c r="F155" s="200" t="s">
        <v>1480</v>
      </c>
      <c r="G155" s="90" t="s">
        <v>1481</v>
      </c>
      <c r="H155" s="103">
        <v>44826</v>
      </c>
      <c r="I155" s="139">
        <v>6247720.1160000004</v>
      </c>
      <c r="J155" s="144"/>
      <c r="K155" s="92" t="s">
        <v>1004</v>
      </c>
    </row>
    <row r="156" spans="1:11" ht="64.5" customHeight="1">
      <c r="A156" s="91" t="s">
        <v>1066</v>
      </c>
      <c r="B156" s="91" t="s">
        <v>1482</v>
      </c>
      <c r="C156" s="139">
        <v>1965000</v>
      </c>
      <c r="D156" s="91" t="s">
        <v>35</v>
      </c>
      <c r="E156" s="130" t="s">
        <v>1483</v>
      </c>
      <c r="F156" s="200" t="s">
        <v>1069</v>
      </c>
      <c r="G156" s="90" t="s">
        <v>916</v>
      </c>
      <c r="H156" s="103">
        <v>44833</v>
      </c>
      <c r="I156" s="139"/>
      <c r="J156" s="144">
        <v>2736.78</v>
      </c>
      <c r="K156" s="92" t="s">
        <v>1351</v>
      </c>
    </row>
    <row r="157" spans="1:11" ht="64.5" customHeight="1">
      <c r="A157" s="91" t="s">
        <v>1062</v>
      </c>
      <c r="B157" s="91" t="s">
        <v>1484</v>
      </c>
      <c r="C157" s="139">
        <v>1900000</v>
      </c>
      <c r="D157" s="91" t="s">
        <v>35</v>
      </c>
      <c r="E157" s="130" t="s">
        <v>1485</v>
      </c>
      <c r="F157" s="200" t="s">
        <v>1065</v>
      </c>
      <c r="G157" s="90" t="s">
        <v>916</v>
      </c>
      <c r="H157" s="103">
        <v>44833</v>
      </c>
      <c r="I157" s="139"/>
      <c r="J157" s="144">
        <v>2409.75</v>
      </c>
      <c r="K157" s="92" t="s">
        <v>1351</v>
      </c>
    </row>
    <row r="158" spans="1:11" ht="64.5" customHeight="1">
      <c r="A158" s="91" t="s">
        <v>1486</v>
      </c>
      <c r="B158" s="91" t="s">
        <v>586</v>
      </c>
      <c r="C158" s="139">
        <v>1000000</v>
      </c>
      <c r="D158" s="91" t="s">
        <v>25</v>
      </c>
      <c r="E158" s="130" t="s">
        <v>1487</v>
      </c>
      <c r="F158" s="200" t="s">
        <v>1488</v>
      </c>
      <c r="G158" s="90" t="s">
        <v>1078</v>
      </c>
      <c r="H158" s="103">
        <v>44833</v>
      </c>
      <c r="I158" s="139">
        <v>22035</v>
      </c>
      <c r="J158" s="144"/>
      <c r="K158" s="92" t="s">
        <v>1351</v>
      </c>
    </row>
    <row r="159" spans="1:11" ht="64.5" customHeight="1">
      <c r="A159" s="91" t="s">
        <v>1032</v>
      </c>
      <c r="B159" s="91" t="s">
        <v>1489</v>
      </c>
      <c r="C159" s="139">
        <v>3830700</v>
      </c>
      <c r="D159" s="91" t="s">
        <v>1433</v>
      </c>
      <c r="E159" s="130" t="s">
        <v>1490</v>
      </c>
      <c r="F159" s="200" t="s">
        <v>1491</v>
      </c>
      <c r="G159" s="90" t="s">
        <v>1036</v>
      </c>
      <c r="H159" s="103">
        <v>44834</v>
      </c>
      <c r="I159" s="139">
        <v>3830700</v>
      </c>
      <c r="J159" s="144"/>
      <c r="K159" s="92" t="s">
        <v>1351</v>
      </c>
    </row>
    <row r="160" spans="1:11" ht="64.5" customHeight="1">
      <c r="A160" s="91" t="s">
        <v>1110</v>
      </c>
      <c r="B160" s="91" t="s">
        <v>1492</v>
      </c>
      <c r="C160" s="139">
        <v>750000</v>
      </c>
      <c r="D160" s="91" t="s">
        <v>25</v>
      </c>
      <c r="E160" s="130" t="s">
        <v>1493</v>
      </c>
      <c r="F160" s="200" t="s">
        <v>1494</v>
      </c>
      <c r="G160" s="90" t="s">
        <v>1114</v>
      </c>
      <c r="H160" s="103">
        <v>44837</v>
      </c>
      <c r="I160" s="139">
        <v>747935.7</v>
      </c>
      <c r="J160" s="144"/>
      <c r="K160" s="92" t="s">
        <v>1004</v>
      </c>
    </row>
    <row r="161" spans="1:11" ht="64.5" customHeight="1">
      <c r="A161" s="91" t="s">
        <v>1057</v>
      </c>
      <c r="B161" s="91" t="s">
        <v>1495</v>
      </c>
      <c r="C161" s="139">
        <v>320000</v>
      </c>
      <c r="D161" s="91" t="s">
        <v>25</v>
      </c>
      <c r="E161" s="130" t="s">
        <v>1496</v>
      </c>
      <c r="F161" s="200" t="s">
        <v>1060</v>
      </c>
      <c r="G161" s="90" t="s">
        <v>1061</v>
      </c>
      <c r="H161" s="103">
        <v>44839</v>
      </c>
      <c r="I161" s="139"/>
      <c r="J161" s="144">
        <v>463.3</v>
      </c>
      <c r="K161" s="92" t="s">
        <v>1351</v>
      </c>
    </row>
    <row r="162" spans="1:11" ht="64.5" customHeight="1">
      <c r="A162" s="91" t="s">
        <v>1189</v>
      </c>
      <c r="B162" s="90" t="s">
        <v>1497</v>
      </c>
      <c r="C162" s="141" t="s">
        <v>1498</v>
      </c>
      <c r="D162" s="90" t="s">
        <v>1459</v>
      </c>
      <c r="E162" s="130" t="s">
        <v>1499</v>
      </c>
      <c r="F162" s="200" t="s">
        <v>1192</v>
      </c>
      <c r="G162" s="90" t="s">
        <v>1243</v>
      </c>
      <c r="H162" s="103">
        <v>44839</v>
      </c>
      <c r="I162" s="139">
        <v>1982585</v>
      </c>
      <c r="J162" s="144"/>
      <c r="K162" s="92" t="s">
        <v>1351</v>
      </c>
    </row>
    <row r="163" spans="1:11" ht="64.5" customHeight="1">
      <c r="A163" s="91" t="s">
        <v>448</v>
      </c>
      <c r="B163" s="90" t="s">
        <v>1500</v>
      </c>
      <c r="C163" s="141">
        <f>195000+750000</f>
        <v>945000</v>
      </c>
      <c r="D163" s="90" t="s">
        <v>25</v>
      </c>
      <c r="E163" s="130" t="s">
        <v>1501</v>
      </c>
      <c r="F163" s="200" t="s">
        <v>1502</v>
      </c>
      <c r="G163" s="90" t="s">
        <v>449</v>
      </c>
      <c r="H163" s="103">
        <v>44840</v>
      </c>
      <c r="I163" s="139">
        <v>828723.92</v>
      </c>
      <c r="J163" s="144"/>
      <c r="K163" s="92" t="s">
        <v>1004</v>
      </c>
    </row>
    <row r="164" spans="1:11" ht="64.5" customHeight="1">
      <c r="A164" s="91" t="s">
        <v>1503</v>
      </c>
      <c r="B164" s="90" t="s">
        <v>1504</v>
      </c>
      <c r="C164" s="141">
        <v>1000000</v>
      </c>
      <c r="D164" s="90" t="s">
        <v>35</v>
      </c>
      <c r="E164" s="130" t="s">
        <v>1505</v>
      </c>
      <c r="F164" s="200" t="s">
        <v>1506</v>
      </c>
      <c r="G164" s="90" t="s">
        <v>1167</v>
      </c>
      <c r="H164" s="103">
        <v>44840</v>
      </c>
      <c r="I164" s="139">
        <v>800000</v>
      </c>
      <c r="J164" s="144"/>
      <c r="K164" s="92" t="s">
        <v>1004</v>
      </c>
    </row>
    <row r="165" spans="1:11" ht="64.5" customHeight="1">
      <c r="A165" s="91" t="s">
        <v>999</v>
      </c>
      <c r="B165" s="90" t="s">
        <v>1507</v>
      </c>
      <c r="C165" s="141">
        <v>1300000</v>
      </c>
      <c r="D165" s="90" t="s">
        <v>25</v>
      </c>
      <c r="E165" s="130" t="s">
        <v>1508</v>
      </c>
      <c r="F165" s="200" t="s">
        <v>1207</v>
      </c>
      <c r="G165" s="90" t="s">
        <v>1003</v>
      </c>
      <c r="H165" s="103">
        <v>44840</v>
      </c>
      <c r="I165" s="139">
        <v>362730</v>
      </c>
      <c r="J165" s="144"/>
      <c r="K165" s="92" t="s">
        <v>1004</v>
      </c>
    </row>
    <row r="166" spans="1:11" ht="64.5" customHeight="1">
      <c r="A166" s="91" t="s">
        <v>1509</v>
      </c>
      <c r="B166" s="90" t="s">
        <v>1510</v>
      </c>
      <c r="C166" s="141">
        <v>3750000</v>
      </c>
      <c r="D166" s="90" t="s">
        <v>1459</v>
      </c>
      <c r="E166" s="130" t="s">
        <v>1511</v>
      </c>
      <c r="F166" s="200" t="s">
        <v>1512</v>
      </c>
      <c r="G166" s="90" t="s">
        <v>1513</v>
      </c>
      <c r="H166" s="103">
        <v>44840</v>
      </c>
      <c r="I166" s="139">
        <v>932250</v>
      </c>
      <c r="J166" s="144"/>
      <c r="K166" s="92" t="s">
        <v>1351</v>
      </c>
    </row>
    <row r="167" spans="1:11" ht="64.5" customHeight="1">
      <c r="A167" s="91" t="s">
        <v>1514</v>
      </c>
      <c r="B167" s="90" t="s">
        <v>1515</v>
      </c>
      <c r="C167" s="141">
        <v>420000</v>
      </c>
      <c r="D167" s="90" t="s">
        <v>25</v>
      </c>
      <c r="E167" s="130" t="s">
        <v>1516</v>
      </c>
      <c r="F167" s="200" t="s">
        <v>1517</v>
      </c>
      <c r="G167" s="90" t="s">
        <v>1518</v>
      </c>
      <c r="H167" s="103">
        <v>44844</v>
      </c>
      <c r="I167" s="139"/>
      <c r="J167" s="144">
        <v>650</v>
      </c>
      <c r="K167" s="225">
        <v>250011.37</v>
      </c>
    </row>
    <row r="168" spans="1:11" ht="64.5" customHeight="1">
      <c r="A168" s="91" t="s">
        <v>1105</v>
      </c>
      <c r="B168" s="90" t="s">
        <v>1519</v>
      </c>
      <c r="C168" s="141">
        <v>379695.82</v>
      </c>
      <c r="D168" s="90" t="s">
        <v>76</v>
      </c>
      <c r="E168" s="130" t="s">
        <v>1520</v>
      </c>
      <c r="F168" s="200" t="s">
        <v>1178</v>
      </c>
      <c r="G168" s="90" t="s">
        <v>1109</v>
      </c>
      <c r="H168" s="103">
        <v>44844</v>
      </c>
      <c r="I168" s="139">
        <v>379695.82</v>
      </c>
      <c r="J168" s="144"/>
      <c r="K168" s="92" t="s">
        <v>1351</v>
      </c>
    </row>
    <row r="169" spans="1:11" ht="78" customHeight="1">
      <c r="A169" s="91" t="s">
        <v>1521</v>
      </c>
      <c r="B169" s="90" t="s">
        <v>1522</v>
      </c>
      <c r="C169" s="141">
        <v>350000</v>
      </c>
      <c r="D169" s="90" t="s">
        <v>25</v>
      </c>
      <c r="E169" s="127" t="s">
        <v>1523</v>
      </c>
      <c r="F169" s="90" t="s">
        <v>1187</v>
      </c>
      <c r="G169" s="90" t="s">
        <v>1524</v>
      </c>
      <c r="H169" s="103">
        <v>44853</v>
      </c>
      <c r="I169" s="139">
        <v>250011.37</v>
      </c>
      <c r="J169" s="144"/>
      <c r="K169" s="226" t="s">
        <v>1004</v>
      </c>
    </row>
    <row r="170" spans="1:11" ht="64.5" customHeight="1">
      <c r="A170" s="91" t="s">
        <v>1525</v>
      </c>
      <c r="B170" s="90" t="s">
        <v>151</v>
      </c>
      <c r="C170" s="141">
        <v>20000</v>
      </c>
      <c r="D170" s="90" t="s">
        <v>35</v>
      </c>
      <c r="E170" s="127" t="s">
        <v>1526</v>
      </c>
      <c r="F170" s="90" t="s">
        <v>1527</v>
      </c>
      <c r="G170" s="90" t="s">
        <v>154</v>
      </c>
      <c r="H170" s="103">
        <v>44859</v>
      </c>
      <c r="I170" s="139">
        <v>16837</v>
      </c>
      <c r="J170" s="144"/>
      <c r="K170" s="92" t="s">
        <v>1351</v>
      </c>
    </row>
    <row r="171" spans="1:11" ht="64.5" customHeight="1">
      <c r="A171" s="91" t="s">
        <v>1129</v>
      </c>
      <c r="B171" s="90" t="s">
        <v>1528</v>
      </c>
      <c r="C171" s="141">
        <v>2250000</v>
      </c>
      <c r="D171" s="90" t="s">
        <v>35</v>
      </c>
      <c r="E171" s="127" t="s">
        <v>1529</v>
      </c>
      <c r="F171" s="90" t="s">
        <v>1530</v>
      </c>
      <c r="G171" s="90" t="s">
        <v>943</v>
      </c>
      <c r="H171" s="103">
        <v>44860</v>
      </c>
      <c r="I171" s="139"/>
      <c r="J171" s="227">
        <v>0</v>
      </c>
      <c r="K171" s="226" t="s">
        <v>1004</v>
      </c>
    </row>
    <row r="172" spans="1:11" ht="64.5" customHeight="1">
      <c r="A172" s="91" t="s">
        <v>1122</v>
      </c>
      <c r="B172" s="90" t="s">
        <v>1261</v>
      </c>
      <c r="C172" s="141">
        <v>300000</v>
      </c>
      <c r="D172" s="90" t="s">
        <v>76</v>
      </c>
      <c r="E172" s="127" t="s">
        <v>1531</v>
      </c>
      <c r="F172" s="90" t="s">
        <v>1125</v>
      </c>
      <c r="G172" s="90" t="s">
        <v>1126</v>
      </c>
      <c r="H172" s="103">
        <v>44866</v>
      </c>
      <c r="I172" s="139">
        <v>57500.163</v>
      </c>
      <c r="J172" s="144"/>
      <c r="K172" s="92" t="s">
        <v>1351</v>
      </c>
    </row>
    <row r="173" spans="1:11" ht="64.5" customHeight="1">
      <c r="A173" s="91" t="s">
        <v>649</v>
      </c>
      <c r="B173" s="90" t="s">
        <v>576</v>
      </c>
      <c r="C173" s="141">
        <v>555000</v>
      </c>
      <c r="D173" s="90" t="s">
        <v>25</v>
      </c>
      <c r="E173" s="127" t="s">
        <v>1532</v>
      </c>
      <c r="F173" s="90" t="s">
        <v>1533</v>
      </c>
      <c r="G173" s="90" t="s">
        <v>650</v>
      </c>
      <c r="H173" s="103">
        <v>44866</v>
      </c>
      <c r="I173" s="139"/>
      <c r="J173" s="144">
        <v>67</v>
      </c>
      <c r="K173" s="92" t="s">
        <v>1351</v>
      </c>
    </row>
    <row r="174" spans="1:11" ht="64.5" customHeight="1">
      <c r="A174" s="90" t="s">
        <v>1115</v>
      </c>
      <c r="B174" s="90" t="s">
        <v>1534</v>
      </c>
      <c r="C174" s="141">
        <v>7000000</v>
      </c>
      <c r="D174" s="90" t="s">
        <v>76</v>
      </c>
      <c r="E174" s="127" t="s">
        <v>1535</v>
      </c>
      <c r="F174" s="90" t="s">
        <v>1248</v>
      </c>
      <c r="G174" s="90" t="s">
        <v>1119</v>
      </c>
      <c r="H174" s="103">
        <v>44866</v>
      </c>
      <c r="I174" s="139">
        <v>7000000.0049999999</v>
      </c>
      <c r="J174" s="144"/>
      <c r="K174" s="92" t="s">
        <v>1351</v>
      </c>
    </row>
    <row r="175" spans="1:11" ht="75">
      <c r="A175" s="90" t="s">
        <v>542</v>
      </c>
      <c r="B175" s="90" t="s">
        <v>1536</v>
      </c>
      <c r="C175" s="141">
        <v>660000</v>
      </c>
      <c r="D175" s="90" t="s">
        <v>25</v>
      </c>
      <c r="E175" s="127" t="s">
        <v>1537</v>
      </c>
      <c r="F175" s="90" t="s">
        <v>1538</v>
      </c>
      <c r="G175" s="90" t="s">
        <v>349</v>
      </c>
      <c r="H175" s="103">
        <v>44866</v>
      </c>
      <c r="I175" s="139">
        <v>659700.61100000003</v>
      </c>
      <c r="J175" s="144"/>
      <c r="K175" s="226" t="s">
        <v>1004</v>
      </c>
    </row>
    <row r="176" spans="1:11" ht="84" customHeight="1">
      <c r="A176" s="91" t="s">
        <v>644</v>
      </c>
      <c r="B176" s="90" t="s">
        <v>641</v>
      </c>
      <c r="C176" s="141">
        <v>500000</v>
      </c>
      <c r="D176" s="90" t="s">
        <v>76</v>
      </c>
      <c r="E176" s="127" t="s">
        <v>1539</v>
      </c>
      <c r="F176" s="90" t="s">
        <v>1540</v>
      </c>
      <c r="G176" s="90" t="s">
        <v>645</v>
      </c>
      <c r="H176" s="103">
        <v>44866</v>
      </c>
      <c r="I176" s="139">
        <v>235944</v>
      </c>
      <c r="J176" s="144"/>
      <c r="K176" s="92" t="s">
        <v>1351</v>
      </c>
    </row>
    <row r="177" spans="1:11" ht="64.5" customHeight="1">
      <c r="A177" s="91" t="s">
        <v>94</v>
      </c>
      <c r="B177" s="90" t="s">
        <v>1541</v>
      </c>
      <c r="C177" s="141">
        <v>205000</v>
      </c>
      <c r="D177" s="90" t="s">
        <v>25</v>
      </c>
      <c r="E177" s="127" t="s">
        <v>1542</v>
      </c>
      <c r="F177" s="90" t="s">
        <v>1210</v>
      </c>
      <c r="G177" s="90" t="s">
        <v>95</v>
      </c>
      <c r="H177" s="103">
        <v>44867</v>
      </c>
      <c r="I177" s="139"/>
      <c r="J177" s="144">
        <v>312.10599999999999</v>
      </c>
      <c r="K177" s="226" t="s">
        <v>1004</v>
      </c>
    </row>
    <row r="178" spans="1:11" ht="64.5" customHeight="1">
      <c r="A178" s="91" t="s">
        <v>1129</v>
      </c>
      <c r="B178" s="90" t="s">
        <v>1528</v>
      </c>
      <c r="C178" s="141">
        <v>2250000</v>
      </c>
      <c r="D178" s="90" t="s">
        <v>35</v>
      </c>
      <c r="E178" s="127" t="s">
        <v>1543</v>
      </c>
      <c r="F178" s="90" t="s">
        <v>1530</v>
      </c>
      <c r="G178" s="90" t="s">
        <v>943</v>
      </c>
      <c r="H178" s="103">
        <v>44868</v>
      </c>
      <c r="I178" s="139"/>
      <c r="J178" s="144">
        <f>3100*13%+3100</f>
        <v>3503</v>
      </c>
      <c r="K178" s="226" t="s">
        <v>1004</v>
      </c>
    </row>
    <row r="179" spans="1:11" ht="64.5" customHeight="1">
      <c r="A179" s="91" t="s">
        <v>695</v>
      </c>
      <c r="B179" s="90" t="s">
        <v>693</v>
      </c>
      <c r="C179" s="141">
        <v>8000000</v>
      </c>
      <c r="D179" s="90" t="s">
        <v>76</v>
      </c>
      <c r="E179" s="127" t="s">
        <v>1544</v>
      </c>
      <c r="F179" s="90" t="s">
        <v>691</v>
      </c>
      <c r="G179" s="90" t="s">
        <v>1078</v>
      </c>
      <c r="H179" s="103">
        <v>44872</v>
      </c>
      <c r="I179" s="139">
        <v>5000250</v>
      </c>
      <c r="J179" s="144"/>
      <c r="K179" s="226" t="s">
        <v>1004</v>
      </c>
    </row>
    <row r="180" spans="1:11" ht="64.5" customHeight="1">
      <c r="A180" s="91" t="s">
        <v>1545</v>
      </c>
      <c r="B180" s="90" t="s">
        <v>1546</v>
      </c>
      <c r="C180" s="141">
        <v>122000</v>
      </c>
      <c r="D180" s="90" t="s">
        <v>25</v>
      </c>
      <c r="E180" s="127" t="s">
        <v>1547</v>
      </c>
      <c r="F180" s="90" t="s">
        <v>1548</v>
      </c>
      <c r="G180" s="90" t="s">
        <v>44</v>
      </c>
      <c r="H180" s="103">
        <v>44873</v>
      </c>
      <c r="I180" s="139">
        <v>121588</v>
      </c>
      <c r="J180" s="144"/>
      <c r="K180" s="226" t="s">
        <v>1351</v>
      </c>
    </row>
    <row r="181" spans="1:11" ht="64.5" customHeight="1">
      <c r="A181" s="91" t="s">
        <v>656</v>
      </c>
      <c r="B181" s="90" t="s">
        <v>586</v>
      </c>
      <c r="C181" s="141">
        <v>1000000</v>
      </c>
      <c r="D181" s="90" t="s">
        <v>25</v>
      </c>
      <c r="E181" s="127" t="s">
        <v>1549</v>
      </c>
      <c r="F181" s="228" t="s">
        <v>1550</v>
      </c>
      <c r="G181" s="90" t="s">
        <v>1551</v>
      </c>
      <c r="H181" s="103">
        <v>44873</v>
      </c>
      <c r="I181" s="139">
        <v>992824.49800000002</v>
      </c>
      <c r="J181" s="144"/>
      <c r="K181" s="226" t="s">
        <v>1351</v>
      </c>
    </row>
    <row r="182" spans="1:11" ht="64.5" customHeight="1">
      <c r="A182" s="91" t="s">
        <v>759</v>
      </c>
      <c r="B182" s="90" t="s">
        <v>757</v>
      </c>
      <c r="C182" s="141">
        <v>1200000</v>
      </c>
      <c r="D182" s="90" t="s">
        <v>25</v>
      </c>
      <c r="E182" s="127" t="s">
        <v>1552</v>
      </c>
      <c r="F182" s="90" t="s">
        <v>755</v>
      </c>
      <c r="G182" s="90" t="s">
        <v>734</v>
      </c>
      <c r="H182" s="103">
        <v>44874</v>
      </c>
      <c r="I182" s="139">
        <v>1199337.93</v>
      </c>
      <c r="J182" s="144"/>
      <c r="K182" s="226" t="s">
        <v>1004</v>
      </c>
    </row>
    <row r="183" spans="1:11" ht="64.5" customHeight="1">
      <c r="A183" s="91" t="s">
        <v>733</v>
      </c>
      <c r="B183" s="90" t="s">
        <v>731</v>
      </c>
      <c r="C183" s="141">
        <v>460000</v>
      </c>
      <c r="D183" s="90" t="s">
        <v>25</v>
      </c>
      <c r="E183" s="130" t="s">
        <v>1553</v>
      </c>
      <c r="F183" s="200" t="s">
        <v>1554</v>
      </c>
      <c r="G183" s="90" t="s">
        <v>734</v>
      </c>
      <c r="H183" s="103">
        <v>44874</v>
      </c>
      <c r="I183" s="139">
        <v>422337.5</v>
      </c>
      <c r="J183" s="144"/>
      <c r="K183" s="92" t="s">
        <v>1004</v>
      </c>
    </row>
    <row r="184" spans="1:11" ht="64.5" customHeight="1">
      <c r="A184" s="91" t="s">
        <v>752</v>
      </c>
      <c r="B184" s="90" t="s">
        <v>1555</v>
      </c>
      <c r="C184" s="141">
        <v>679000</v>
      </c>
      <c r="D184" s="90" t="s">
        <v>76</v>
      </c>
      <c r="E184" s="130" t="s">
        <v>1556</v>
      </c>
      <c r="F184" s="200" t="s">
        <v>1557</v>
      </c>
      <c r="G184" s="90" t="s">
        <v>753</v>
      </c>
      <c r="H184" s="103">
        <v>44874</v>
      </c>
      <c r="I184" s="139">
        <v>676305</v>
      </c>
      <c r="J184" s="144"/>
      <c r="K184" s="92" t="s">
        <v>1004</v>
      </c>
    </row>
    <row r="185" spans="1:11" ht="64.5" customHeight="1">
      <c r="A185" s="91" t="s">
        <v>1558</v>
      </c>
      <c r="B185" s="90" t="s">
        <v>73</v>
      </c>
      <c r="C185" s="141">
        <v>36600000</v>
      </c>
      <c r="D185" s="90" t="s">
        <v>76</v>
      </c>
      <c r="E185" s="130" t="s">
        <v>1559</v>
      </c>
      <c r="F185" s="200" t="s">
        <v>1398</v>
      </c>
      <c r="G185" s="90" t="s">
        <v>78</v>
      </c>
      <c r="H185" s="103">
        <v>44874</v>
      </c>
      <c r="I185" s="139">
        <v>3600000</v>
      </c>
      <c r="J185" s="144"/>
      <c r="K185" s="92" t="s">
        <v>1004</v>
      </c>
    </row>
    <row r="186" spans="1:11" ht="64.5" customHeight="1">
      <c r="A186" s="91" t="s">
        <v>250</v>
      </c>
      <c r="B186" s="90" t="s">
        <v>246</v>
      </c>
      <c r="C186" s="141">
        <v>1000000</v>
      </c>
      <c r="D186" s="90" t="s">
        <v>249</v>
      </c>
      <c r="E186" s="130" t="s">
        <v>1560</v>
      </c>
      <c r="F186" s="200" t="s">
        <v>244</v>
      </c>
      <c r="G186" s="90" t="s">
        <v>251</v>
      </c>
      <c r="H186" s="103">
        <v>44875</v>
      </c>
      <c r="I186" s="139">
        <v>226000</v>
      </c>
      <c r="J186" s="144"/>
      <c r="K186" s="92" t="s">
        <v>1351</v>
      </c>
    </row>
    <row r="187" spans="1:11" ht="64.5" customHeight="1">
      <c r="A187" s="91" t="s">
        <v>770</v>
      </c>
      <c r="B187" s="90" t="s">
        <v>768</v>
      </c>
      <c r="C187" s="141">
        <v>2000000</v>
      </c>
      <c r="D187" s="90" t="s">
        <v>249</v>
      </c>
      <c r="E187" s="130" t="s">
        <v>1561</v>
      </c>
      <c r="F187" s="200" t="s">
        <v>1562</v>
      </c>
      <c r="G187" s="90" t="s">
        <v>771</v>
      </c>
      <c r="H187" s="103">
        <v>44876</v>
      </c>
      <c r="I187" s="139">
        <v>1155990</v>
      </c>
      <c r="J187" s="144"/>
      <c r="K187" s="92" t="s">
        <v>1351</v>
      </c>
    </row>
    <row r="188" spans="1:11" ht="64.5" customHeight="1">
      <c r="A188" s="91" t="s">
        <v>726</v>
      </c>
      <c r="B188" s="90" t="s">
        <v>768</v>
      </c>
      <c r="C188" s="141">
        <v>2000000</v>
      </c>
      <c r="D188" s="90" t="s">
        <v>25</v>
      </c>
      <c r="E188" s="130" t="s">
        <v>1563</v>
      </c>
      <c r="F188" s="200" t="s">
        <v>1564</v>
      </c>
      <c r="G188" s="90" t="s">
        <v>771</v>
      </c>
      <c r="H188" s="103">
        <v>44876</v>
      </c>
      <c r="I188" s="139">
        <v>838267.9</v>
      </c>
      <c r="J188" s="144"/>
      <c r="K188" s="92" t="s">
        <v>1351</v>
      </c>
    </row>
    <row r="189" spans="1:11" ht="64.5" customHeight="1">
      <c r="A189" s="91" t="s">
        <v>1236</v>
      </c>
      <c r="B189" s="90" t="s">
        <v>1565</v>
      </c>
      <c r="C189" s="141">
        <v>1200000</v>
      </c>
      <c r="D189" s="90" t="s">
        <v>76</v>
      </c>
      <c r="E189" s="130" t="s">
        <v>1566</v>
      </c>
      <c r="F189" s="200" t="s">
        <v>1567</v>
      </c>
      <c r="G189" s="90" t="s">
        <v>1240</v>
      </c>
      <c r="H189" s="103">
        <v>44876</v>
      </c>
      <c r="I189" s="139">
        <v>1198704</v>
      </c>
      <c r="J189" s="144"/>
      <c r="K189" s="92" t="s">
        <v>1351</v>
      </c>
    </row>
    <row r="190" spans="1:11" ht="64.5" customHeight="1">
      <c r="A190" s="91" t="s">
        <v>695</v>
      </c>
      <c r="B190" s="90" t="s">
        <v>693</v>
      </c>
      <c r="C190" s="141">
        <v>8000000</v>
      </c>
      <c r="D190" s="90" t="s">
        <v>76</v>
      </c>
      <c r="E190" s="130" t="s">
        <v>1568</v>
      </c>
      <c r="F190" s="200" t="s">
        <v>1569</v>
      </c>
      <c r="G190" s="90" t="s">
        <v>821</v>
      </c>
      <c r="H190" s="103">
        <v>44873</v>
      </c>
      <c r="I190" s="139"/>
      <c r="J190" s="144">
        <v>1255.713</v>
      </c>
      <c r="K190" s="92" t="s">
        <v>1351</v>
      </c>
    </row>
    <row r="191" spans="1:11" ht="64.5" customHeight="1">
      <c r="A191" s="91" t="s">
        <v>1122</v>
      </c>
      <c r="B191" s="90" t="s">
        <v>1570</v>
      </c>
      <c r="C191" s="141">
        <v>60000</v>
      </c>
      <c r="D191" s="90" t="s">
        <v>76</v>
      </c>
      <c r="E191" s="130" t="s">
        <v>1571</v>
      </c>
      <c r="F191" s="200" t="s">
        <v>1409</v>
      </c>
      <c r="G191" s="90" t="s">
        <v>1126</v>
      </c>
      <c r="H191" s="103">
        <v>44880</v>
      </c>
      <c r="I191" s="139">
        <v>60000</v>
      </c>
      <c r="J191" s="144"/>
      <c r="K191" s="92" t="s">
        <v>1004</v>
      </c>
    </row>
    <row r="192" spans="1:11" ht="64.5" customHeight="1">
      <c r="A192" s="91" t="s">
        <v>1572</v>
      </c>
      <c r="B192" s="90" t="s">
        <v>1573</v>
      </c>
      <c r="C192" s="141">
        <v>870000</v>
      </c>
      <c r="D192" s="90" t="s">
        <v>76</v>
      </c>
      <c r="E192" s="130" t="s">
        <v>1574</v>
      </c>
      <c r="F192" s="200" t="s">
        <v>1575</v>
      </c>
      <c r="G192" s="90" t="s">
        <v>1031</v>
      </c>
      <c r="H192" s="103">
        <v>44881</v>
      </c>
      <c r="I192" s="139">
        <v>867840</v>
      </c>
      <c r="J192" s="144"/>
      <c r="K192" s="92" t="s">
        <v>1004</v>
      </c>
    </row>
    <row r="193" spans="1:11" ht="64.5" customHeight="1">
      <c r="A193" s="91" t="s">
        <v>1576</v>
      </c>
      <c r="B193" s="90" t="s">
        <v>1577</v>
      </c>
      <c r="C193" s="141">
        <v>642000</v>
      </c>
      <c r="D193" s="90" t="s">
        <v>25</v>
      </c>
      <c r="E193" s="130" t="s">
        <v>1578</v>
      </c>
      <c r="F193" s="200" t="s">
        <v>706</v>
      </c>
      <c r="G193" s="90" t="s">
        <v>1579</v>
      </c>
      <c r="H193" s="103">
        <v>44882</v>
      </c>
      <c r="I193" s="139"/>
      <c r="J193" s="144">
        <v>321.18</v>
      </c>
      <c r="K193" s="92" t="s">
        <v>1004</v>
      </c>
    </row>
    <row r="194" spans="1:11" ht="64.5" customHeight="1">
      <c r="A194" s="91" t="s">
        <v>710</v>
      </c>
      <c r="B194" s="90" t="s">
        <v>1580</v>
      </c>
      <c r="C194" s="141">
        <v>642000</v>
      </c>
      <c r="D194" s="90" t="s">
        <v>25</v>
      </c>
      <c r="E194" s="130" t="s">
        <v>1581</v>
      </c>
      <c r="F194" s="200" t="s">
        <v>1582</v>
      </c>
      <c r="G194" s="90" t="s">
        <v>1078</v>
      </c>
      <c r="H194" s="103">
        <v>44882</v>
      </c>
      <c r="I194" s="139">
        <v>433205.84</v>
      </c>
      <c r="J194" s="144"/>
      <c r="K194" s="92" t="s">
        <v>1351</v>
      </c>
    </row>
    <row r="195" spans="1:11" ht="64.5" customHeight="1">
      <c r="A195" s="91" t="s">
        <v>1583</v>
      </c>
      <c r="B195" s="90" t="s">
        <v>1584</v>
      </c>
      <c r="C195" s="141">
        <v>4000000</v>
      </c>
      <c r="D195" s="90" t="s">
        <v>25</v>
      </c>
      <c r="E195" s="130" t="s">
        <v>1585</v>
      </c>
      <c r="F195" s="200" t="s">
        <v>1586</v>
      </c>
      <c r="G195" s="90" t="s">
        <v>771</v>
      </c>
      <c r="H195" s="103">
        <v>44883</v>
      </c>
      <c r="I195" s="139">
        <v>391545</v>
      </c>
      <c r="J195" s="144"/>
      <c r="K195" s="92" t="s">
        <v>1004</v>
      </c>
    </row>
    <row r="196" spans="1:11" ht="64.5" customHeight="1">
      <c r="A196" s="91" t="s">
        <v>726</v>
      </c>
      <c r="B196" s="90" t="s">
        <v>723</v>
      </c>
      <c r="C196" s="141">
        <v>4000000</v>
      </c>
      <c r="D196" s="90" t="s">
        <v>25</v>
      </c>
      <c r="E196" s="130" t="s">
        <v>1587</v>
      </c>
      <c r="F196" s="200" t="s">
        <v>721</v>
      </c>
      <c r="G196" s="90" t="s">
        <v>1588</v>
      </c>
      <c r="H196" s="103">
        <v>44883</v>
      </c>
      <c r="I196" s="139">
        <v>218878.74</v>
      </c>
      <c r="J196" s="144"/>
      <c r="K196" s="92" t="s">
        <v>1004</v>
      </c>
    </row>
    <row r="197" spans="1:11" ht="64.5" customHeight="1">
      <c r="A197" s="91" t="s">
        <v>52</v>
      </c>
      <c r="B197" s="90" t="s">
        <v>48</v>
      </c>
      <c r="C197" s="141">
        <v>2000000</v>
      </c>
      <c r="D197" s="90" t="s">
        <v>25</v>
      </c>
      <c r="E197" s="130" t="s">
        <v>1589</v>
      </c>
      <c r="F197" s="200" t="s">
        <v>46</v>
      </c>
      <c r="G197" s="90" t="s">
        <v>53</v>
      </c>
      <c r="H197" s="103">
        <v>44883</v>
      </c>
      <c r="I197" s="139"/>
      <c r="J197" s="144">
        <v>528.27499999999998</v>
      </c>
      <c r="K197" s="92" t="s">
        <v>1004</v>
      </c>
    </row>
    <row r="198" spans="1:11" ht="64.5" customHeight="1">
      <c r="A198" s="91" t="s">
        <v>1450</v>
      </c>
      <c r="B198" s="90" t="s">
        <v>1590</v>
      </c>
      <c r="C198" s="141">
        <v>113000</v>
      </c>
      <c r="D198" s="90" t="s">
        <v>76</v>
      </c>
      <c r="E198" s="130" t="s">
        <v>1591</v>
      </c>
      <c r="F198" s="200" t="s">
        <v>1108</v>
      </c>
      <c r="G198" s="90" t="s">
        <v>1109</v>
      </c>
      <c r="H198" s="103">
        <v>44883</v>
      </c>
      <c r="I198" s="139">
        <v>113000</v>
      </c>
      <c r="J198" s="144"/>
      <c r="K198" s="92" t="s">
        <v>1004</v>
      </c>
    </row>
    <row r="199" spans="1:11" ht="64.5" customHeight="1">
      <c r="A199" s="91" t="s">
        <v>1450</v>
      </c>
      <c r="B199" s="90" t="s">
        <v>1592</v>
      </c>
      <c r="C199" s="141">
        <v>209050</v>
      </c>
      <c r="D199" s="90" t="s">
        <v>76</v>
      </c>
      <c r="E199" s="130" t="s">
        <v>1593</v>
      </c>
      <c r="F199" s="200" t="s">
        <v>1108</v>
      </c>
      <c r="G199" s="90" t="s">
        <v>1109</v>
      </c>
      <c r="H199" s="103">
        <v>44883</v>
      </c>
      <c r="I199" s="139">
        <v>209050</v>
      </c>
      <c r="J199" s="144"/>
      <c r="K199" s="92" t="s">
        <v>1004</v>
      </c>
    </row>
    <row r="200" spans="1:11" ht="64.5" customHeight="1">
      <c r="A200" s="91" t="s">
        <v>1450</v>
      </c>
      <c r="B200" s="90" t="s">
        <v>1594</v>
      </c>
      <c r="C200" s="141">
        <v>1806870</v>
      </c>
      <c r="D200" s="90" t="s">
        <v>76</v>
      </c>
      <c r="E200" s="130" t="s">
        <v>1595</v>
      </c>
      <c r="F200" s="200" t="s">
        <v>1108</v>
      </c>
      <c r="G200" s="90" t="s">
        <v>1109</v>
      </c>
      <c r="H200" s="103">
        <v>44883</v>
      </c>
      <c r="I200" s="139">
        <v>1806870</v>
      </c>
      <c r="J200" s="144"/>
      <c r="K200" s="92" t="s">
        <v>1004</v>
      </c>
    </row>
    <row r="201" spans="1:11" ht="64.5" customHeight="1">
      <c r="A201" s="91" t="s">
        <v>397</v>
      </c>
      <c r="B201" s="90" t="s">
        <v>1596</v>
      </c>
      <c r="C201" s="141">
        <v>250000</v>
      </c>
      <c r="D201" s="90" t="s">
        <v>25</v>
      </c>
      <c r="E201" s="130" t="s">
        <v>1597</v>
      </c>
      <c r="F201" s="200" t="s">
        <v>1598</v>
      </c>
      <c r="G201" s="90" t="s">
        <v>1428</v>
      </c>
      <c r="H201" s="103">
        <v>44886</v>
      </c>
      <c r="I201" s="139">
        <v>249728</v>
      </c>
      <c r="J201" s="144"/>
      <c r="K201" s="92" t="s">
        <v>1351</v>
      </c>
    </row>
    <row r="202" spans="1:11" ht="64.5" customHeight="1">
      <c r="A202" s="91" t="s">
        <v>1416</v>
      </c>
      <c r="B202" s="90" t="s">
        <v>1599</v>
      </c>
      <c r="C202" s="141">
        <v>243000</v>
      </c>
      <c r="D202" s="90" t="s">
        <v>25</v>
      </c>
      <c r="E202" s="130" t="s">
        <v>1600</v>
      </c>
      <c r="F202" s="200" t="s">
        <v>1423</v>
      </c>
      <c r="G202" s="90" t="s">
        <v>1078</v>
      </c>
      <c r="H202" s="103">
        <v>44886</v>
      </c>
      <c r="I202" s="139">
        <v>242950</v>
      </c>
      <c r="J202" s="144"/>
      <c r="K202" s="92" t="s">
        <v>1004</v>
      </c>
    </row>
    <row r="203" spans="1:11" ht="64.5" customHeight="1">
      <c r="A203" s="91" t="s">
        <v>1416</v>
      </c>
      <c r="B203" s="90" t="s">
        <v>1601</v>
      </c>
      <c r="C203" s="141">
        <v>42000</v>
      </c>
      <c r="D203" s="90" t="s">
        <v>25</v>
      </c>
      <c r="E203" s="130" t="s">
        <v>1602</v>
      </c>
      <c r="F203" s="200" t="s">
        <v>1423</v>
      </c>
      <c r="G203" s="90" t="s">
        <v>1078</v>
      </c>
      <c r="H203" s="103">
        <v>44886</v>
      </c>
      <c r="I203" s="139">
        <v>41719.599999999999</v>
      </c>
      <c r="J203" s="144"/>
      <c r="K203" s="92" t="s">
        <v>1004</v>
      </c>
    </row>
    <row r="204" spans="1:11" ht="75">
      <c r="A204" s="91" t="s">
        <v>1603</v>
      </c>
      <c r="B204" s="90" t="s">
        <v>1198</v>
      </c>
      <c r="C204" s="141">
        <v>2000000</v>
      </c>
      <c r="D204" s="90" t="s">
        <v>25</v>
      </c>
      <c r="E204" s="130" t="s">
        <v>1604</v>
      </c>
      <c r="F204" s="200" t="s">
        <v>1369</v>
      </c>
      <c r="G204" s="90" t="s">
        <v>1605</v>
      </c>
      <c r="H204" s="103">
        <v>44886</v>
      </c>
      <c r="I204" s="139">
        <v>634317.59</v>
      </c>
      <c r="J204" s="144"/>
      <c r="K204" s="92" t="s">
        <v>1004</v>
      </c>
    </row>
    <row r="205" spans="1:11" ht="60">
      <c r="A205" s="91" t="s">
        <v>726</v>
      </c>
      <c r="B205" s="90" t="s">
        <v>1584</v>
      </c>
      <c r="C205" s="141">
        <v>4000000</v>
      </c>
      <c r="D205" s="90" t="s">
        <v>25</v>
      </c>
      <c r="E205" s="130" t="s">
        <v>1606</v>
      </c>
      <c r="F205" s="200" t="s">
        <v>1607</v>
      </c>
      <c r="G205" s="90" t="s">
        <v>771</v>
      </c>
      <c r="H205" s="103">
        <v>44886</v>
      </c>
      <c r="I205" s="139">
        <v>3385242.9709999999</v>
      </c>
      <c r="J205" s="144"/>
      <c r="K205" s="92" t="s">
        <v>1351</v>
      </c>
    </row>
    <row r="206" spans="1:11" ht="48">
      <c r="A206" s="91" t="s">
        <v>372</v>
      </c>
      <c r="B206" s="90" t="s">
        <v>1608</v>
      </c>
      <c r="C206" s="141">
        <v>1000000</v>
      </c>
      <c r="D206" s="90" t="s">
        <v>25</v>
      </c>
      <c r="E206" s="130" t="s">
        <v>1609</v>
      </c>
      <c r="F206" s="200" t="s">
        <v>369</v>
      </c>
      <c r="G206" s="90" t="s">
        <v>373</v>
      </c>
      <c r="H206" s="103">
        <v>44886</v>
      </c>
      <c r="I206" s="139">
        <v>498330</v>
      </c>
      <c r="J206" s="144"/>
      <c r="K206" s="92" t="s">
        <v>1351</v>
      </c>
    </row>
    <row r="207" spans="1:11" ht="60">
      <c r="A207" s="91" t="s">
        <v>1610</v>
      </c>
      <c r="B207" s="90" t="s">
        <v>1611</v>
      </c>
      <c r="C207" s="141">
        <v>3000000</v>
      </c>
      <c r="D207" s="90" t="s">
        <v>25</v>
      </c>
      <c r="E207" s="130" t="s">
        <v>1612</v>
      </c>
      <c r="F207" s="200" t="s">
        <v>1613</v>
      </c>
      <c r="G207" s="90" t="s">
        <v>1614</v>
      </c>
      <c r="H207" s="103">
        <v>44886</v>
      </c>
      <c r="I207" s="139">
        <v>2978968.15</v>
      </c>
      <c r="J207" s="144"/>
      <c r="K207" s="92" t="s">
        <v>1351</v>
      </c>
    </row>
    <row r="208" spans="1:11" ht="64.5" customHeight="1">
      <c r="A208" s="91" t="s">
        <v>848</v>
      </c>
      <c r="B208" s="90" t="s">
        <v>1615</v>
      </c>
      <c r="C208" s="141">
        <v>3000000</v>
      </c>
      <c r="D208" s="90" t="s">
        <v>35</v>
      </c>
      <c r="E208" s="130" t="s">
        <v>1616</v>
      </c>
      <c r="F208" s="200" t="s">
        <v>1617</v>
      </c>
      <c r="G208" s="90" t="s">
        <v>771</v>
      </c>
      <c r="H208" s="103">
        <v>44886</v>
      </c>
      <c r="I208" s="139">
        <v>2931573.125</v>
      </c>
      <c r="J208" s="144"/>
      <c r="K208" s="92" t="s">
        <v>1004</v>
      </c>
    </row>
    <row r="209" spans="1:11" ht="64.5" customHeight="1">
      <c r="A209" s="91" t="s">
        <v>1618</v>
      </c>
      <c r="B209" s="90" t="s">
        <v>1619</v>
      </c>
      <c r="C209" s="141">
        <v>1050000</v>
      </c>
      <c r="D209" s="90" t="s">
        <v>1620</v>
      </c>
      <c r="E209" s="236" t="s">
        <v>1621</v>
      </c>
      <c r="F209" s="200" t="s">
        <v>1622</v>
      </c>
      <c r="G209" s="90" t="s">
        <v>1623</v>
      </c>
      <c r="H209" s="103">
        <v>44889</v>
      </c>
      <c r="I209" s="139">
        <v>1755975.93</v>
      </c>
      <c r="J209" s="144"/>
      <c r="K209" s="92" t="s">
        <v>1004</v>
      </c>
    </row>
    <row r="210" spans="1:11" ht="64.5" customHeight="1">
      <c r="A210" s="91" t="s">
        <v>1129</v>
      </c>
      <c r="B210" s="90" t="s">
        <v>1130</v>
      </c>
      <c r="C210" s="141">
        <v>27800000</v>
      </c>
      <c r="D210" s="90" t="s">
        <v>1620</v>
      </c>
      <c r="E210" s="130" t="s">
        <v>1624</v>
      </c>
      <c r="F210" s="200" t="s">
        <v>1625</v>
      </c>
      <c r="G210" s="90" t="s">
        <v>943</v>
      </c>
      <c r="H210" s="103">
        <v>44889</v>
      </c>
      <c r="I210" s="139"/>
      <c r="J210" s="144">
        <v>3503</v>
      </c>
      <c r="K210" s="92" t="s">
        <v>1004</v>
      </c>
    </row>
    <row r="211" spans="1:11" ht="64.5" customHeight="1">
      <c r="A211" s="91" t="s">
        <v>887</v>
      </c>
      <c r="B211" s="90" t="s">
        <v>1626</v>
      </c>
      <c r="C211" s="141">
        <f>1150000+1050000</f>
        <v>2200000</v>
      </c>
      <c r="D211" s="90" t="s">
        <v>1620</v>
      </c>
      <c r="E211" s="130" t="s">
        <v>1627</v>
      </c>
      <c r="F211" s="200" t="s">
        <v>1628</v>
      </c>
      <c r="G211" s="90" t="s">
        <v>943</v>
      </c>
      <c r="H211" s="103">
        <v>44889</v>
      </c>
      <c r="I211" s="139"/>
      <c r="J211" s="144">
        <v>2745.9</v>
      </c>
      <c r="K211" s="92" t="s">
        <v>1004</v>
      </c>
    </row>
    <row r="212" spans="1:11" ht="64.5" customHeight="1">
      <c r="A212" s="91" t="s">
        <v>887</v>
      </c>
      <c r="B212" s="90" t="s">
        <v>1629</v>
      </c>
      <c r="C212" s="141">
        <v>3850000</v>
      </c>
      <c r="D212" s="90" t="s">
        <v>1620</v>
      </c>
      <c r="E212" s="130" t="s">
        <v>1630</v>
      </c>
      <c r="F212" s="200" t="s">
        <v>1631</v>
      </c>
      <c r="G212" s="90" t="s">
        <v>1632</v>
      </c>
      <c r="H212" s="103">
        <v>44889</v>
      </c>
      <c r="I212" s="139"/>
      <c r="J212" s="144">
        <v>4565.2</v>
      </c>
      <c r="K212" s="92" t="s">
        <v>1004</v>
      </c>
    </row>
    <row r="213" spans="1:11" ht="64.5" customHeight="1">
      <c r="A213" s="91" t="s">
        <v>1158</v>
      </c>
      <c r="B213" s="90" t="s">
        <v>1633</v>
      </c>
      <c r="C213" s="141">
        <v>5353000</v>
      </c>
      <c r="D213" s="90" t="s">
        <v>1620</v>
      </c>
      <c r="E213" s="130" t="s">
        <v>1634</v>
      </c>
      <c r="F213" s="238" t="s">
        <v>1635</v>
      </c>
      <c r="G213" s="90" t="s">
        <v>1162</v>
      </c>
      <c r="H213" s="103">
        <v>44889</v>
      </c>
      <c r="I213" s="139">
        <v>5339250</v>
      </c>
      <c r="J213" s="144"/>
      <c r="K213" s="92" t="s">
        <v>1004</v>
      </c>
    </row>
    <row r="214" spans="1:11" ht="64.5" customHeight="1">
      <c r="A214" s="91" t="s">
        <v>1141</v>
      </c>
      <c r="B214" s="90" t="s">
        <v>1636</v>
      </c>
      <c r="C214" s="141">
        <v>3867000</v>
      </c>
      <c r="D214" s="90" t="s">
        <v>1620</v>
      </c>
      <c r="E214" s="130" t="s">
        <v>1637</v>
      </c>
      <c r="F214" s="238" t="s">
        <v>1144</v>
      </c>
      <c r="G214" s="90" t="s">
        <v>943</v>
      </c>
      <c r="H214" s="103">
        <v>44889</v>
      </c>
      <c r="I214" s="139"/>
      <c r="J214" s="144">
        <v>1412.5</v>
      </c>
      <c r="K214" s="92" t="s">
        <v>1004</v>
      </c>
    </row>
    <row r="215" spans="1:11" ht="64.5" customHeight="1">
      <c r="A215" s="91" t="s">
        <v>1319</v>
      </c>
      <c r="B215" s="90" t="s">
        <v>1638</v>
      </c>
      <c r="C215" s="141">
        <f>3850000+1050000</f>
        <v>4900000</v>
      </c>
      <c r="D215" s="90" t="s">
        <v>1620</v>
      </c>
      <c r="E215" s="130" t="s">
        <v>1639</v>
      </c>
      <c r="F215" s="237" t="s">
        <v>1322</v>
      </c>
      <c r="G215" s="90" t="s">
        <v>943</v>
      </c>
      <c r="H215" s="103">
        <v>44889</v>
      </c>
      <c r="I215" s="139"/>
      <c r="J215" s="144">
        <v>2384.3000000000002</v>
      </c>
      <c r="K215" s="92" t="s">
        <v>1004</v>
      </c>
    </row>
    <row r="216" spans="1:11" ht="64.5" customHeight="1">
      <c r="A216" s="91" t="s">
        <v>1640</v>
      </c>
      <c r="B216" s="90" t="s">
        <v>1641</v>
      </c>
      <c r="C216" s="141">
        <f>2250000+3315000</f>
        <v>5565000</v>
      </c>
      <c r="D216" s="90" t="s">
        <v>1620</v>
      </c>
      <c r="E216" s="130" t="s">
        <v>1642</v>
      </c>
      <c r="F216" s="200" t="s">
        <v>1643</v>
      </c>
      <c r="G216" s="90" t="s">
        <v>943</v>
      </c>
      <c r="H216" s="103">
        <v>44889</v>
      </c>
      <c r="I216" s="139"/>
      <c r="J216" s="144">
        <v>8927</v>
      </c>
      <c r="K216" s="92" t="s">
        <v>1004</v>
      </c>
    </row>
    <row r="217" spans="1:11" ht="64.5" customHeight="1">
      <c r="A217" s="91" t="s">
        <v>928</v>
      </c>
      <c r="B217" s="90" t="s">
        <v>1644</v>
      </c>
      <c r="C217" s="141">
        <v>4200000</v>
      </c>
      <c r="D217" s="90" t="s">
        <v>1620</v>
      </c>
      <c r="E217" s="130" t="s">
        <v>1645</v>
      </c>
      <c r="F217" s="200" t="s">
        <v>1646</v>
      </c>
      <c r="G217" s="90" t="s">
        <v>929</v>
      </c>
      <c r="H217" s="103">
        <v>44889</v>
      </c>
      <c r="I217" s="139">
        <v>4159129.031</v>
      </c>
      <c r="J217" s="144"/>
      <c r="K217" s="92" t="s">
        <v>1004</v>
      </c>
    </row>
    <row r="218" spans="1:11" ht="64.5" customHeight="1">
      <c r="A218" s="91" t="s">
        <v>1145</v>
      </c>
      <c r="B218" s="90" t="s">
        <v>1647</v>
      </c>
      <c r="C218" s="141">
        <v>781000</v>
      </c>
      <c r="D218" s="90" t="s">
        <v>1620</v>
      </c>
      <c r="E218" s="130" t="s">
        <v>1648</v>
      </c>
      <c r="F218" s="200" t="s">
        <v>1148</v>
      </c>
      <c r="G218" s="90" t="s">
        <v>943</v>
      </c>
      <c r="H218" s="103">
        <v>44893</v>
      </c>
      <c r="I218" s="139"/>
      <c r="J218" s="144">
        <v>1186.5</v>
      </c>
      <c r="K218" s="92" t="s">
        <v>1351</v>
      </c>
    </row>
    <row r="219" spans="1:11" ht="64.5" customHeight="1">
      <c r="A219" s="91" t="s">
        <v>1149</v>
      </c>
      <c r="B219" s="90" t="s">
        <v>1649</v>
      </c>
      <c r="C219" s="141">
        <v>2571000</v>
      </c>
      <c r="D219" s="90" t="s">
        <v>1620</v>
      </c>
      <c r="E219" s="130" t="s">
        <v>1650</v>
      </c>
      <c r="F219" s="200" t="s">
        <v>1152</v>
      </c>
      <c r="G219" s="90" t="s">
        <v>943</v>
      </c>
      <c r="H219" s="103">
        <v>44893</v>
      </c>
      <c r="I219" s="139">
        <v>2562178.2719999999</v>
      </c>
      <c r="J219" s="144"/>
      <c r="K219" s="92" t="s">
        <v>1351</v>
      </c>
    </row>
    <row r="220" spans="1:11" ht="64.5" customHeight="1">
      <c r="A220" s="91" t="s">
        <v>1129</v>
      </c>
      <c r="B220" s="90" t="s">
        <v>1651</v>
      </c>
      <c r="C220" s="141">
        <v>27800000</v>
      </c>
      <c r="D220" s="90" t="s">
        <v>1620</v>
      </c>
      <c r="E220" s="130" t="s">
        <v>1652</v>
      </c>
      <c r="F220" s="200" t="s">
        <v>1625</v>
      </c>
      <c r="G220" s="90" t="s">
        <v>1133</v>
      </c>
      <c r="H220" s="103">
        <v>44889</v>
      </c>
      <c r="I220" s="139"/>
      <c r="J220" s="144">
        <v>1695</v>
      </c>
      <c r="K220" s="92" t="s">
        <v>1004</v>
      </c>
    </row>
    <row r="221" spans="1:11" ht="64.5" customHeight="1">
      <c r="A221" s="91" t="s">
        <v>1653</v>
      </c>
      <c r="B221" s="90" t="s">
        <v>1654</v>
      </c>
      <c r="C221" s="141">
        <f>4500000+4500000</f>
        <v>9000000</v>
      </c>
      <c r="D221" s="90" t="s">
        <v>1620</v>
      </c>
      <c r="E221" s="130" t="s">
        <v>1655</v>
      </c>
      <c r="F221" s="239" t="s">
        <v>1656</v>
      </c>
      <c r="G221" s="90" t="s">
        <v>936</v>
      </c>
      <c r="H221" s="103">
        <v>44890</v>
      </c>
      <c r="I221" s="240">
        <v>0</v>
      </c>
      <c r="J221" s="144"/>
      <c r="K221" s="92" t="s">
        <v>1004</v>
      </c>
    </row>
    <row r="222" spans="1:11" ht="64.5" customHeight="1">
      <c r="A222" s="91" t="s">
        <v>942</v>
      </c>
      <c r="B222" s="90" t="s">
        <v>1657</v>
      </c>
      <c r="C222" s="141">
        <f>4850000+1200000</f>
        <v>6050000</v>
      </c>
      <c r="D222" s="90" t="s">
        <v>1620</v>
      </c>
      <c r="E222" s="130" t="s">
        <v>1658</v>
      </c>
      <c r="F222" s="200" t="s">
        <v>1659</v>
      </c>
      <c r="G222" s="90" t="s">
        <v>1660</v>
      </c>
      <c r="H222" s="103">
        <v>44890</v>
      </c>
      <c r="I222" s="139"/>
      <c r="J222" s="144">
        <v>9729.2999999999993</v>
      </c>
      <c r="K222" s="92" t="s">
        <v>1004</v>
      </c>
    </row>
    <row r="223" spans="1:11" ht="64.5" customHeight="1">
      <c r="A223" s="91" t="s">
        <v>1653</v>
      </c>
      <c r="B223" s="90" t="s">
        <v>1654</v>
      </c>
      <c r="C223" s="141">
        <f>4500000+4500000</f>
        <v>9000000</v>
      </c>
      <c r="D223" s="90" t="s">
        <v>1620</v>
      </c>
      <c r="E223" s="130" t="s">
        <v>1661</v>
      </c>
      <c r="F223" s="200" t="s">
        <v>931</v>
      </c>
      <c r="G223" s="120" t="s">
        <v>936</v>
      </c>
      <c r="H223" s="103">
        <v>44894</v>
      </c>
      <c r="I223" s="139">
        <v>4904200</v>
      </c>
      <c r="J223" s="144"/>
      <c r="K223" s="92" t="s">
        <v>1004</v>
      </c>
    </row>
    <row r="224" spans="1:11" ht="64.5" customHeight="1">
      <c r="A224" s="91" t="s">
        <v>348</v>
      </c>
      <c r="B224" s="90" t="s">
        <v>1662</v>
      </c>
      <c r="C224" s="141">
        <v>112000</v>
      </c>
      <c r="D224" s="90" t="s">
        <v>25</v>
      </c>
      <c r="E224" s="130" t="s">
        <v>1663</v>
      </c>
      <c r="F224" s="200" t="s">
        <v>1664</v>
      </c>
      <c r="G224" s="120" t="s">
        <v>349</v>
      </c>
      <c r="H224" s="103">
        <v>44893</v>
      </c>
      <c r="I224" s="139">
        <v>111528.72900000001</v>
      </c>
      <c r="J224" s="144"/>
      <c r="K224" s="92" t="s">
        <v>1351</v>
      </c>
    </row>
    <row r="225" spans="1:11" ht="64.5" customHeight="1">
      <c r="A225" s="91" t="s">
        <v>1070</v>
      </c>
      <c r="B225" s="90" t="s">
        <v>1665</v>
      </c>
      <c r="C225" s="141">
        <v>1800000</v>
      </c>
      <c r="D225" s="90" t="s">
        <v>1620</v>
      </c>
      <c r="E225" s="130" t="s">
        <v>1666</v>
      </c>
      <c r="F225" s="200" t="s">
        <v>1667</v>
      </c>
      <c r="G225" s="120" t="s">
        <v>943</v>
      </c>
      <c r="H225" s="103">
        <v>44893</v>
      </c>
      <c r="I225" s="139"/>
      <c r="J225" s="144">
        <v>2761.72</v>
      </c>
      <c r="K225" s="92" t="s">
        <v>1351</v>
      </c>
    </row>
    <row r="226" spans="1:11" ht="64.5" customHeight="1">
      <c r="A226" s="91" t="s">
        <v>1145</v>
      </c>
      <c r="B226" s="90" t="s">
        <v>1668</v>
      </c>
      <c r="C226" s="141">
        <v>1939000</v>
      </c>
      <c r="D226" s="90" t="s">
        <v>1620</v>
      </c>
      <c r="E226" s="130" t="s">
        <v>1669</v>
      </c>
      <c r="F226" s="200" t="s">
        <v>1148</v>
      </c>
      <c r="G226" s="120" t="s">
        <v>943</v>
      </c>
      <c r="H226" s="103">
        <v>44893</v>
      </c>
      <c r="I226" s="139"/>
      <c r="J226" s="144">
        <v>3164</v>
      </c>
      <c r="K226" s="92" t="s">
        <v>1351</v>
      </c>
    </row>
    <row r="227" spans="1:11" ht="64.5" customHeight="1">
      <c r="A227" s="91" t="s">
        <v>1070</v>
      </c>
      <c r="B227" s="90" t="s">
        <v>1670</v>
      </c>
      <c r="C227" s="141">
        <v>820000</v>
      </c>
      <c r="D227" s="90" t="s">
        <v>1620</v>
      </c>
      <c r="E227" s="130" t="s">
        <v>1671</v>
      </c>
      <c r="F227" s="200" t="s">
        <v>1667</v>
      </c>
      <c r="G227" s="120" t="s">
        <v>943</v>
      </c>
      <c r="H227" s="103">
        <v>44893</v>
      </c>
      <c r="I227" s="139"/>
      <c r="J227" s="144">
        <v>1073.5</v>
      </c>
      <c r="K227" s="92" t="s">
        <v>1351</v>
      </c>
    </row>
    <row r="228" spans="1:11" ht="64.5" customHeight="1">
      <c r="A228" s="91" t="s">
        <v>1145</v>
      </c>
      <c r="B228" s="90" t="s">
        <v>1672</v>
      </c>
      <c r="C228" s="141">
        <v>1732450</v>
      </c>
      <c r="D228" s="90" t="s">
        <v>1620</v>
      </c>
      <c r="E228" s="130" t="s">
        <v>1673</v>
      </c>
      <c r="F228" s="200" t="s">
        <v>1148</v>
      </c>
      <c r="G228" s="120" t="s">
        <v>943</v>
      </c>
      <c r="H228" s="103">
        <v>44893</v>
      </c>
      <c r="I228" s="139"/>
      <c r="J228" s="144">
        <v>2712</v>
      </c>
      <c r="K228" s="92" t="s">
        <v>1351</v>
      </c>
    </row>
    <row r="229" spans="1:11" ht="64.5" customHeight="1">
      <c r="A229" s="91" t="s">
        <v>1134</v>
      </c>
      <c r="B229" s="90" t="s">
        <v>1674</v>
      </c>
      <c r="C229" s="141">
        <v>500000</v>
      </c>
      <c r="D229" s="90" t="s">
        <v>1620</v>
      </c>
      <c r="E229" s="130" t="s">
        <v>1675</v>
      </c>
      <c r="F229" s="200" t="s">
        <v>1137</v>
      </c>
      <c r="G229" s="120" t="s">
        <v>1138</v>
      </c>
      <c r="H229" s="103">
        <v>44893</v>
      </c>
      <c r="I229" s="139"/>
      <c r="J229" s="144">
        <v>778.27599999999995</v>
      </c>
      <c r="K229" s="92" t="s">
        <v>1351</v>
      </c>
    </row>
    <row r="230" spans="1:11" ht="75">
      <c r="A230" s="91" t="s">
        <v>863</v>
      </c>
      <c r="B230" s="90" t="s">
        <v>1676</v>
      </c>
      <c r="C230" s="141">
        <v>9350375</v>
      </c>
      <c r="D230" s="90" t="s">
        <v>1620</v>
      </c>
      <c r="E230" s="130" t="s">
        <v>1677</v>
      </c>
      <c r="F230" s="200" t="s">
        <v>1678</v>
      </c>
      <c r="G230" s="120" t="s">
        <v>943</v>
      </c>
      <c r="H230" s="103">
        <v>44893</v>
      </c>
      <c r="I230" s="139"/>
      <c r="J230" s="144">
        <v>15096.8</v>
      </c>
      <c r="K230" s="92" t="s">
        <v>1351</v>
      </c>
    </row>
    <row r="231" spans="1:11" ht="64.5" customHeight="1">
      <c r="A231" s="91" t="s">
        <v>956</v>
      </c>
      <c r="B231" s="90" t="s">
        <v>1679</v>
      </c>
      <c r="C231" s="141">
        <v>3867000</v>
      </c>
      <c r="D231" s="90" t="s">
        <v>1620</v>
      </c>
      <c r="E231" s="130" t="s">
        <v>1680</v>
      </c>
      <c r="F231" s="200" t="s">
        <v>1681</v>
      </c>
      <c r="G231" s="120" t="s">
        <v>1682</v>
      </c>
      <c r="H231" s="103">
        <v>44894</v>
      </c>
      <c r="I231" s="139"/>
      <c r="J231" s="144">
        <v>1970.4490000000001</v>
      </c>
      <c r="K231" s="92" t="s">
        <v>1004</v>
      </c>
    </row>
    <row r="232" spans="1:11" ht="64.5" customHeight="1">
      <c r="A232" s="91" t="s">
        <v>956</v>
      </c>
      <c r="B232" s="90" t="s">
        <v>1683</v>
      </c>
      <c r="C232" s="141">
        <f>250000+1250000</f>
        <v>1500000</v>
      </c>
      <c r="D232" s="90" t="s">
        <v>1620</v>
      </c>
      <c r="E232" s="130" t="s">
        <v>1684</v>
      </c>
      <c r="F232" s="200" t="s">
        <v>1681</v>
      </c>
      <c r="G232" s="90" t="s">
        <v>1660</v>
      </c>
      <c r="H232" s="103">
        <v>44894</v>
      </c>
      <c r="I232" s="139"/>
      <c r="J232" s="144">
        <v>2011.4</v>
      </c>
      <c r="K232" s="92" t="s">
        <v>1004</v>
      </c>
    </row>
    <row r="233" spans="1:11" ht="64.5" customHeight="1">
      <c r="A233" s="91" t="s">
        <v>956</v>
      </c>
      <c r="B233" s="90" t="s">
        <v>1679</v>
      </c>
      <c r="C233" s="141">
        <v>3867000</v>
      </c>
      <c r="D233" s="90" t="s">
        <v>1620</v>
      </c>
      <c r="E233" s="130" t="s">
        <v>1685</v>
      </c>
      <c r="F233" s="200" t="s">
        <v>1681</v>
      </c>
      <c r="G233" s="90" t="s">
        <v>1660</v>
      </c>
      <c r="H233" s="103">
        <v>44894</v>
      </c>
      <c r="I233" s="139"/>
      <c r="J233" s="144">
        <v>124.3</v>
      </c>
      <c r="K233" s="92" t="s">
        <v>1004</v>
      </c>
    </row>
    <row r="234" spans="1:11" ht="64.5" customHeight="1">
      <c r="A234" s="91" t="s">
        <v>956</v>
      </c>
      <c r="B234" s="90" t="s">
        <v>1686</v>
      </c>
      <c r="C234" s="141">
        <v>600000</v>
      </c>
      <c r="D234" s="90" t="s">
        <v>1620</v>
      </c>
      <c r="E234" s="130" t="s">
        <v>1687</v>
      </c>
      <c r="F234" s="200" t="s">
        <v>1688</v>
      </c>
      <c r="G234" s="90" t="s">
        <v>1660</v>
      </c>
      <c r="H234" s="103">
        <v>44895</v>
      </c>
      <c r="I234" s="139"/>
      <c r="J234" s="144">
        <v>610.20000000000005</v>
      </c>
      <c r="K234" s="92" t="s">
        <v>1351</v>
      </c>
    </row>
    <row r="235" spans="1:11" ht="64.5" customHeight="1">
      <c r="A235" s="91" t="s">
        <v>956</v>
      </c>
      <c r="B235" s="90" t="s">
        <v>1689</v>
      </c>
      <c r="C235" s="141">
        <v>200000</v>
      </c>
      <c r="D235" s="90" t="s">
        <v>1620</v>
      </c>
      <c r="E235" s="130" t="s">
        <v>1690</v>
      </c>
      <c r="F235" s="200" t="s">
        <v>1688</v>
      </c>
      <c r="G235" s="90" t="s">
        <v>1660</v>
      </c>
      <c r="H235" s="103">
        <v>44895</v>
      </c>
      <c r="I235" s="139"/>
      <c r="J235" s="144">
        <v>316.39999999999998</v>
      </c>
      <c r="K235" s="92" t="s">
        <v>1351</v>
      </c>
    </row>
    <row r="236" spans="1:11" ht="64.5" customHeight="1">
      <c r="A236" s="91" t="s">
        <v>956</v>
      </c>
      <c r="B236" s="90" t="s">
        <v>1691</v>
      </c>
      <c r="C236" s="141">
        <v>2100000</v>
      </c>
      <c r="D236" s="90" t="s">
        <v>1620</v>
      </c>
      <c r="E236" s="130" t="s">
        <v>1692</v>
      </c>
      <c r="F236" s="200" t="s">
        <v>1688</v>
      </c>
      <c r="G236" s="90" t="s">
        <v>1660</v>
      </c>
      <c r="H236" s="103">
        <v>44895</v>
      </c>
      <c r="I236" s="139"/>
      <c r="J236" s="144">
        <v>3265.7</v>
      </c>
      <c r="K236" s="92" t="s">
        <v>1351</v>
      </c>
    </row>
    <row r="237" spans="1:11" ht="64.5" customHeight="1">
      <c r="A237" s="91" t="s">
        <v>956</v>
      </c>
      <c r="B237" s="90" t="s">
        <v>1693</v>
      </c>
      <c r="C237" s="141">
        <v>1400000</v>
      </c>
      <c r="D237" s="90" t="s">
        <v>1620</v>
      </c>
      <c r="E237" s="130" t="s">
        <v>1694</v>
      </c>
      <c r="F237" s="200" t="s">
        <v>1688</v>
      </c>
      <c r="G237" s="90" t="s">
        <v>1660</v>
      </c>
      <c r="H237" s="103">
        <v>44895</v>
      </c>
      <c r="I237" s="139"/>
      <c r="J237" s="144">
        <v>2197.85</v>
      </c>
      <c r="K237" s="92" t="s">
        <v>1351</v>
      </c>
    </row>
    <row r="238" spans="1:11" ht="64.5" customHeight="1">
      <c r="A238" s="91" t="s">
        <v>956</v>
      </c>
      <c r="B238" s="90" t="s">
        <v>1679</v>
      </c>
      <c r="C238" s="141">
        <v>3867000</v>
      </c>
      <c r="D238" s="90" t="s">
        <v>1620</v>
      </c>
      <c r="E238" s="130" t="s">
        <v>1695</v>
      </c>
      <c r="F238" s="200" t="s">
        <v>1688</v>
      </c>
      <c r="G238" s="90" t="s">
        <v>1660</v>
      </c>
      <c r="H238" s="103">
        <v>44895</v>
      </c>
      <c r="I238" s="139"/>
      <c r="J238" s="144">
        <v>2237.4</v>
      </c>
      <c r="K238" s="92" t="s">
        <v>1351</v>
      </c>
    </row>
    <row r="239" spans="1:11" ht="64.5" customHeight="1">
      <c r="A239" s="91" t="s">
        <v>956</v>
      </c>
      <c r="B239" s="90" t="s">
        <v>1696</v>
      </c>
      <c r="C239" s="141">
        <v>800000</v>
      </c>
      <c r="D239" s="90" t="s">
        <v>1620</v>
      </c>
      <c r="E239" s="130" t="s">
        <v>1697</v>
      </c>
      <c r="F239" s="200" t="s">
        <v>1688</v>
      </c>
      <c r="G239" s="90" t="s">
        <v>1660</v>
      </c>
      <c r="H239" s="103">
        <v>44895</v>
      </c>
      <c r="I239" s="139"/>
      <c r="J239" s="144">
        <v>1243</v>
      </c>
      <c r="K239" s="92" t="s">
        <v>1351</v>
      </c>
    </row>
    <row r="240" spans="1:11" ht="64.5" customHeight="1">
      <c r="A240" s="91" t="s">
        <v>956</v>
      </c>
      <c r="B240" s="90" t="s">
        <v>1698</v>
      </c>
      <c r="C240" s="141">
        <v>738000</v>
      </c>
      <c r="D240" s="90" t="s">
        <v>1620</v>
      </c>
      <c r="E240" s="130" t="s">
        <v>1699</v>
      </c>
      <c r="F240" s="200" t="s">
        <v>1688</v>
      </c>
      <c r="G240" s="90" t="s">
        <v>1660</v>
      </c>
      <c r="H240" s="103">
        <v>44895</v>
      </c>
      <c r="I240" s="139"/>
      <c r="J240" s="144">
        <v>1050.9000000000001</v>
      </c>
      <c r="K240" s="92" t="s">
        <v>1351</v>
      </c>
    </row>
    <row r="241" spans="1:11" ht="64.5" customHeight="1">
      <c r="A241" s="91" t="s">
        <v>1700</v>
      </c>
      <c r="B241" s="90" t="s">
        <v>1701</v>
      </c>
      <c r="C241" s="141">
        <v>523246.5</v>
      </c>
      <c r="D241" s="90" t="s">
        <v>25</v>
      </c>
      <c r="E241" s="130" t="s">
        <v>1702</v>
      </c>
      <c r="F241" s="200" t="s">
        <v>369</v>
      </c>
      <c r="G241" s="90" t="s">
        <v>373</v>
      </c>
      <c r="H241" s="103">
        <v>44895</v>
      </c>
      <c r="I241" s="139">
        <v>523246.5</v>
      </c>
      <c r="J241" s="144"/>
      <c r="K241" s="92" t="s">
        <v>1351</v>
      </c>
    </row>
    <row r="242" spans="1:11" ht="64.5" customHeight="1">
      <c r="A242" s="91" t="s">
        <v>1703</v>
      </c>
      <c r="B242" s="90" t="s">
        <v>1683</v>
      </c>
      <c r="C242" s="141">
        <v>1500000</v>
      </c>
      <c r="D242" s="90" t="s">
        <v>1620</v>
      </c>
      <c r="E242" s="130" t="s">
        <v>1704</v>
      </c>
      <c r="F242" s="200" t="s">
        <v>1705</v>
      </c>
      <c r="G242" s="90" t="s">
        <v>943</v>
      </c>
      <c r="H242" s="103">
        <v>44895</v>
      </c>
      <c r="I242" s="139"/>
      <c r="J242" s="144">
        <v>401.15</v>
      </c>
      <c r="K242" s="92" t="s">
        <v>1004</v>
      </c>
    </row>
    <row r="243" spans="1:11" ht="64.5" customHeight="1">
      <c r="A243" s="91" t="s">
        <v>956</v>
      </c>
      <c r="B243" s="90" t="s">
        <v>1706</v>
      </c>
      <c r="C243" s="141">
        <v>3867000</v>
      </c>
      <c r="D243" s="90" t="s">
        <v>1620</v>
      </c>
      <c r="E243" s="130" t="s">
        <v>1707</v>
      </c>
      <c r="F243" s="200" t="s">
        <v>1708</v>
      </c>
      <c r="G243" s="90" t="s">
        <v>1709</v>
      </c>
      <c r="H243" s="103">
        <v>44895</v>
      </c>
      <c r="I243" s="139"/>
      <c r="J243" s="144">
        <v>485.22199999999998</v>
      </c>
      <c r="K243" s="92" t="s">
        <v>1004</v>
      </c>
    </row>
    <row r="244" spans="1:11" ht="64.5" customHeight="1">
      <c r="A244" s="91" t="s">
        <v>1710</v>
      </c>
      <c r="B244" s="90" t="s">
        <v>1711</v>
      </c>
      <c r="C244" s="141">
        <v>3250000</v>
      </c>
      <c r="D244" s="90" t="s">
        <v>1620</v>
      </c>
      <c r="E244" s="130" t="s">
        <v>1712</v>
      </c>
      <c r="F244" s="200" t="s">
        <v>1713</v>
      </c>
      <c r="G244" s="90" t="s">
        <v>734</v>
      </c>
      <c r="H244" s="103">
        <v>44895</v>
      </c>
      <c r="I244" s="139">
        <v>3241857</v>
      </c>
      <c r="J244" s="144"/>
      <c r="K244" s="92" t="s">
        <v>1004</v>
      </c>
    </row>
    <row r="245" spans="1:11" ht="75">
      <c r="A245" s="91" t="s">
        <v>879</v>
      </c>
      <c r="B245" s="90" t="s">
        <v>876</v>
      </c>
      <c r="C245" s="141">
        <v>1650000</v>
      </c>
      <c r="D245" s="90" t="s">
        <v>1620</v>
      </c>
      <c r="E245" s="130" t="s">
        <v>1714</v>
      </c>
      <c r="F245" s="200" t="s">
        <v>1715</v>
      </c>
      <c r="G245" s="90" t="s">
        <v>1716</v>
      </c>
      <c r="H245" s="103">
        <v>44895</v>
      </c>
      <c r="I245" s="139"/>
      <c r="J245" s="144">
        <v>2557.7440000000001</v>
      </c>
      <c r="K245" s="92" t="s">
        <v>1004</v>
      </c>
    </row>
    <row r="246" spans="1:11" ht="69.95" customHeight="1">
      <c r="A246" s="91" t="s">
        <v>1717</v>
      </c>
      <c r="B246" s="90" t="s">
        <v>1718</v>
      </c>
      <c r="C246" s="141">
        <v>320000</v>
      </c>
      <c r="D246" s="90" t="s">
        <v>25</v>
      </c>
      <c r="E246" s="130" t="s">
        <v>1719</v>
      </c>
      <c r="F246" s="200" t="s">
        <v>1060</v>
      </c>
      <c r="G246" s="90" t="s">
        <v>1061</v>
      </c>
      <c r="H246" s="103">
        <v>44907</v>
      </c>
      <c r="I246" s="139"/>
      <c r="J246" s="144">
        <v>463.3</v>
      </c>
      <c r="K246" s="92" t="s">
        <v>1004</v>
      </c>
    </row>
    <row r="247" spans="1:11" ht="69.95" customHeight="1">
      <c r="A247" s="91" t="s">
        <v>168</v>
      </c>
      <c r="B247" s="90" t="s">
        <v>1720</v>
      </c>
      <c r="C247" s="141">
        <v>420000</v>
      </c>
      <c r="D247" s="90" t="s">
        <v>25</v>
      </c>
      <c r="E247" s="130" t="s">
        <v>1721</v>
      </c>
      <c r="F247" s="200" t="s">
        <v>164</v>
      </c>
      <c r="G247" s="90" t="s">
        <v>169</v>
      </c>
      <c r="H247" s="103">
        <v>44908</v>
      </c>
      <c r="I247" s="139">
        <v>416970</v>
      </c>
      <c r="J247" s="144"/>
      <c r="K247" s="92" t="s">
        <v>1004</v>
      </c>
    </row>
    <row r="248" spans="1:11" ht="69.95" customHeight="1">
      <c r="A248" s="91" t="s">
        <v>1722</v>
      </c>
      <c r="B248" s="90" t="s">
        <v>1723</v>
      </c>
      <c r="C248" s="141">
        <v>1272000</v>
      </c>
      <c r="D248" s="90" t="s">
        <v>25</v>
      </c>
      <c r="E248" s="130" t="s">
        <v>1724</v>
      </c>
      <c r="F248" s="200" t="s">
        <v>1494</v>
      </c>
      <c r="G248" s="90" t="s">
        <v>1114</v>
      </c>
      <c r="H248" s="103">
        <v>44908</v>
      </c>
      <c r="I248" s="139">
        <v>1271690.7</v>
      </c>
      <c r="J248" s="144"/>
      <c r="K248" s="92" t="s">
        <v>1004</v>
      </c>
    </row>
    <row r="249" spans="1:11" ht="65.25" customHeight="1">
      <c r="A249" s="91" t="s">
        <v>1453</v>
      </c>
      <c r="B249" s="91" t="s">
        <v>1725</v>
      </c>
      <c r="C249" s="139">
        <v>2350000</v>
      </c>
      <c r="D249" s="90" t="s">
        <v>76</v>
      </c>
      <c r="E249" s="127" t="s">
        <v>1726</v>
      </c>
      <c r="F249" s="90" t="s">
        <v>1118</v>
      </c>
      <c r="G249" s="90" t="s">
        <v>1727</v>
      </c>
      <c r="H249" s="103"/>
      <c r="I249" s="139">
        <v>2350000</v>
      </c>
      <c r="J249" s="145"/>
      <c r="K249" s="92" t="s">
        <v>1004</v>
      </c>
    </row>
    <row r="251" spans="1:11" ht="24.75" customHeight="1">
      <c r="D251" s="94" t="s">
        <v>1728</v>
      </c>
      <c r="E251" s="201">
        <f>SUM(I3:I249)</f>
        <v>299103285.36649984</v>
      </c>
    </row>
    <row r="252" spans="1:11">
      <c r="E252" s="233"/>
    </row>
    <row r="253" spans="1:11" ht="24" customHeight="1">
      <c r="D253" s="93" t="s">
        <v>1729</v>
      </c>
      <c r="E253" s="234">
        <f>SUM(J3:J249)</f>
        <v>219778.31399999993</v>
      </c>
    </row>
  </sheetData>
  <mergeCells count="1">
    <mergeCell ref="A1:K1"/>
  </mergeCells>
  <phoneticPr fontId="39" type="noConversion"/>
  <hyperlinks>
    <hyperlink ref="B246" r:id="rId1" display="https://www.sicop.go.cr/moduloPcont/pcont/ctract/op/CE_OPJ_IOQ003.jsp" xr:uid="{AD2A8D8A-E1ED-4DA9-A314-11AEFF88FC09}"/>
  </hyperlinks>
  <pageMargins left="0.7" right="0.7" top="0.75" bottom="0.75" header="0.3" footer="0.3"/>
  <pageSetup orientation="portrait" r:id="rId2"/>
  <ignoredErrors>
    <ignoredError sqref="E82:E84 E89:E90 E86:E87" numberStoredAsText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FA1D4DD-E3E8-4C58-9747-E9D75EEBEF67}">
  <dimension ref="A1:L42"/>
  <sheetViews>
    <sheetView zoomScale="90" zoomScaleNormal="90" workbookViewId="0">
      <pane ySplit="2" topLeftCell="A32" activePane="bottomLeft" state="frozen"/>
      <selection pane="bottomLeft" activeCell="E40" sqref="E40"/>
    </sheetView>
  </sheetViews>
  <sheetFormatPr defaultColWidth="11.42578125" defaultRowHeight="15"/>
  <cols>
    <col min="1" max="1" width="30" customWidth="1"/>
    <col min="2" max="2" width="26" customWidth="1"/>
    <col min="3" max="3" width="16" customWidth="1"/>
    <col min="4" max="4" width="16.5703125" customWidth="1"/>
    <col min="5" max="5" width="25.140625" customWidth="1"/>
    <col min="6" max="6" width="37.85546875" customWidth="1"/>
    <col min="7" max="7" width="22.85546875" customWidth="1"/>
    <col min="8" max="8" width="15.7109375" customWidth="1"/>
    <col min="9" max="9" width="23.140625" customWidth="1"/>
    <col min="10" max="10" width="17.5703125" customWidth="1"/>
    <col min="11" max="11" width="19.28515625" customWidth="1"/>
    <col min="12" max="12" width="23.7109375" customWidth="1"/>
  </cols>
  <sheetData>
    <row r="1" spans="1:12" ht="39" customHeight="1" thickBot="1">
      <c r="A1" s="255" t="s">
        <v>1730</v>
      </c>
      <c r="B1" s="255"/>
      <c r="C1" s="255"/>
      <c r="D1" s="255"/>
      <c r="E1" s="255"/>
      <c r="F1" s="255"/>
      <c r="G1" s="255"/>
      <c r="H1" s="255"/>
      <c r="I1" s="255"/>
      <c r="J1" s="255"/>
      <c r="K1" s="255"/>
      <c r="L1" s="255"/>
    </row>
    <row r="2" spans="1:12" ht="39.75" customHeight="1" thickTop="1" thickBot="1">
      <c r="A2" s="36" t="s">
        <v>1731</v>
      </c>
      <c r="B2" s="37" t="s">
        <v>982</v>
      </c>
      <c r="C2" s="88" t="s">
        <v>983</v>
      </c>
      <c r="D2" s="37" t="s">
        <v>10</v>
      </c>
      <c r="E2" s="36" t="s">
        <v>984</v>
      </c>
      <c r="F2" s="38" t="s">
        <v>2</v>
      </c>
      <c r="G2" s="38" t="s">
        <v>15</v>
      </c>
      <c r="H2" s="36" t="s">
        <v>4</v>
      </c>
      <c r="I2" s="36" t="s">
        <v>1732</v>
      </c>
      <c r="J2" s="36" t="s">
        <v>1733</v>
      </c>
      <c r="K2" s="89" t="s">
        <v>987</v>
      </c>
      <c r="L2" s="89" t="s">
        <v>13</v>
      </c>
    </row>
    <row r="3" spans="1:12" ht="45" customHeight="1" thickTop="1">
      <c r="A3" s="59" t="s">
        <v>1734</v>
      </c>
      <c r="B3" s="48" t="s">
        <v>1735</v>
      </c>
      <c r="C3" s="45">
        <v>12298345.710000001</v>
      </c>
      <c r="D3" s="55" t="s">
        <v>1390</v>
      </c>
      <c r="E3" s="62">
        <v>822022000900007</v>
      </c>
      <c r="F3" s="60" t="s">
        <v>1736</v>
      </c>
      <c r="G3" s="48" t="s">
        <v>1737</v>
      </c>
      <c r="H3" s="46">
        <v>44595</v>
      </c>
      <c r="I3" s="61">
        <v>12298345.699999999</v>
      </c>
      <c r="J3" s="50"/>
      <c r="K3" s="160" t="s">
        <v>1004</v>
      </c>
      <c r="L3" s="10"/>
    </row>
    <row r="4" spans="1:12" ht="45" customHeight="1">
      <c r="A4" s="20" t="s">
        <v>1738</v>
      </c>
      <c r="B4" s="20" t="s">
        <v>1739</v>
      </c>
      <c r="C4" s="17">
        <v>25062932.670000002</v>
      </c>
      <c r="D4" s="102" t="s">
        <v>1390</v>
      </c>
      <c r="E4" s="44" t="s">
        <v>1740</v>
      </c>
      <c r="F4" s="60" t="s">
        <v>1741</v>
      </c>
      <c r="G4" s="20" t="s">
        <v>1742</v>
      </c>
      <c r="H4" s="42">
        <v>44601</v>
      </c>
      <c r="I4" s="17">
        <v>25062932.670000002</v>
      </c>
      <c r="J4" s="47"/>
      <c r="K4" s="160" t="s">
        <v>1004</v>
      </c>
      <c r="L4" s="10"/>
    </row>
    <row r="5" spans="1:12" ht="94.5">
      <c r="A5" s="20" t="s">
        <v>1743</v>
      </c>
      <c r="B5" s="20" t="s">
        <v>1744</v>
      </c>
      <c r="C5" s="43" t="s">
        <v>1745</v>
      </c>
      <c r="D5" s="47" t="s">
        <v>25</v>
      </c>
      <c r="E5" s="44" t="s">
        <v>1746</v>
      </c>
      <c r="F5" s="60" t="s">
        <v>1747</v>
      </c>
      <c r="G5" s="20" t="s">
        <v>1748</v>
      </c>
      <c r="H5" s="42">
        <v>44614</v>
      </c>
      <c r="I5" s="17">
        <v>242301.67800000001</v>
      </c>
      <c r="J5" s="47"/>
      <c r="K5" s="160" t="s">
        <v>993</v>
      </c>
      <c r="L5" s="10"/>
    </row>
    <row r="6" spans="1:12" ht="94.5">
      <c r="A6" s="20" t="s">
        <v>1743</v>
      </c>
      <c r="B6" s="20" t="s">
        <v>1744</v>
      </c>
      <c r="C6" s="43" t="s">
        <v>1749</v>
      </c>
      <c r="D6" s="47" t="s">
        <v>25</v>
      </c>
      <c r="E6" s="104" t="s">
        <v>1750</v>
      </c>
      <c r="F6" s="60" t="s">
        <v>1747</v>
      </c>
      <c r="G6" s="105" t="s">
        <v>398</v>
      </c>
      <c r="H6" s="106">
        <v>44615</v>
      </c>
      <c r="I6" s="97">
        <v>59752.41</v>
      </c>
      <c r="J6" s="54"/>
      <c r="K6" s="160" t="s">
        <v>993</v>
      </c>
      <c r="L6" s="10"/>
    </row>
    <row r="7" spans="1:12" ht="45" customHeight="1">
      <c r="A7" s="20" t="s">
        <v>1429</v>
      </c>
      <c r="B7" s="20" t="s">
        <v>1751</v>
      </c>
      <c r="C7" s="17">
        <v>500000</v>
      </c>
      <c r="D7" s="102" t="s">
        <v>1390</v>
      </c>
      <c r="E7" s="41" t="s">
        <v>1752</v>
      </c>
      <c r="F7" s="60" t="s">
        <v>1318</v>
      </c>
      <c r="G7" s="20" t="s">
        <v>1432</v>
      </c>
      <c r="H7" s="16">
        <v>44623</v>
      </c>
      <c r="I7" s="17">
        <v>114770.71</v>
      </c>
      <c r="J7" s="47"/>
      <c r="K7" s="160" t="s">
        <v>993</v>
      </c>
      <c r="L7" s="10"/>
    </row>
    <row r="8" spans="1:12" ht="45" customHeight="1">
      <c r="A8" s="20" t="s">
        <v>1738</v>
      </c>
      <c r="B8" s="20" t="s">
        <v>1753</v>
      </c>
      <c r="C8" s="17">
        <v>25062932.670000002</v>
      </c>
      <c r="D8" s="102" t="s">
        <v>1390</v>
      </c>
      <c r="E8" s="41" t="s">
        <v>1754</v>
      </c>
      <c r="F8" s="60" t="s">
        <v>1741</v>
      </c>
      <c r="G8" s="20" t="s">
        <v>1742</v>
      </c>
      <c r="H8" s="16">
        <v>44638</v>
      </c>
      <c r="I8" s="17">
        <v>25062932.670000002</v>
      </c>
      <c r="J8" s="47"/>
      <c r="K8" s="160" t="s">
        <v>1004</v>
      </c>
      <c r="L8" s="10"/>
    </row>
    <row r="9" spans="1:12" ht="45" customHeight="1">
      <c r="A9" s="20" t="s">
        <v>1755</v>
      </c>
      <c r="B9" s="34" t="s">
        <v>1756</v>
      </c>
      <c r="C9" s="35">
        <v>12298345.710000001</v>
      </c>
      <c r="D9" s="102" t="s">
        <v>1390</v>
      </c>
      <c r="E9" s="90" t="s">
        <v>1757</v>
      </c>
      <c r="F9" s="60" t="s">
        <v>1736</v>
      </c>
      <c r="G9" s="20" t="s">
        <v>1737</v>
      </c>
      <c r="H9" s="16">
        <v>44641</v>
      </c>
      <c r="I9" s="17">
        <v>12298345.620999999</v>
      </c>
      <c r="J9" s="47"/>
      <c r="K9" s="160" t="s">
        <v>993</v>
      </c>
      <c r="L9" s="10"/>
    </row>
    <row r="10" spans="1:12" ht="45" customHeight="1">
      <c r="A10" s="20" t="s">
        <v>1429</v>
      </c>
      <c r="B10" s="34" t="s">
        <v>1758</v>
      </c>
      <c r="C10" s="35">
        <v>1000000</v>
      </c>
      <c r="D10" s="102" t="s">
        <v>1390</v>
      </c>
      <c r="E10" s="44" t="s">
        <v>1759</v>
      </c>
      <c r="F10" s="60" t="s">
        <v>1318</v>
      </c>
      <c r="G10" s="20" t="s">
        <v>1760</v>
      </c>
      <c r="H10" s="16">
        <v>44657</v>
      </c>
      <c r="I10" s="17">
        <v>285987.40399999998</v>
      </c>
      <c r="J10" s="47"/>
      <c r="K10" s="160" t="s">
        <v>1004</v>
      </c>
      <c r="L10" s="10"/>
    </row>
    <row r="11" spans="1:12" ht="45" customHeight="1">
      <c r="A11" s="20" t="s">
        <v>1761</v>
      </c>
      <c r="B11" s="34" t="s">
        <v>1762</v>
      </c>
      <c r="C11" s="35">
        <v>4500000</v>
      </c>
      <c r="D11" s="102" t="s">
        <v>35</v>
      </c>
      <c r="E11" s="127" t="s">
        <v>1763</v>
      </c>
      <c r="F11" s="60" t="s">
        <v>1764</v>
      </c>
      <c r="G11" s="20" t="s">
        <v>1765</v>
      </c>
      <c r="H11" s="16">
        <v>44712</v>
      </c>
      <c r="I11" s="17"/>
      <c r="J11" s="191">
        <v>506.24</v>
      </c>
      <c r="K11" s="160" t="s">
        <v>1004</v>
      </c>
      <c r="L11" s="10"/>
    </row>
    <row r="12" spans="1:12" ht="76.150000000000006" customHeight="1">
      <c r="A12" s="20" t="s">
        <v>1743</v>
      </c>
      <c r="B12" s="20" t="s">
        <v>1766</v>
      </c>
      <c r="C12" s="17">
        <v>375000</v>
      </c>
      <c r="D12" s="17" t="s">
        <v>25</v>
      </c>
      <c r="E12" s="44" t="s">
        <v>1767</v>
      </c>
      <c r="F12" s="60" t="s">
        <v>1747</v>
      </c>
      <c r="G12" s="90" t="s">
        <v>1748</v>
      </c>
      <c r="H12" s="103">
        <v>44718</v>
      </c>
      <c r="I12" s="139">
        <v>374594.06199999998</v>
      </c>
      <c r="J12" s="145"/>
      <c r="K12" s="160" t="s">
        <v>1004</v>
      </c>
      <c r="L12" s="10"/>
    </row>
    <row r="13" spans="1:12" ht="82.9" customHeight="1">
      <c r="A13" s="20" t="s">
        <v>1768</v>
      </c>
      <c r="B13" s="20" t="s">
        <v>1769</v>
      </c>
      <c r="C13" s="17">
        <v>36000</v>
      </c>
      <c r="D13" s="17" t="s">
        <v>25</v>
      </c>
      <c r="E13" s="44" t="s">
        <v>1770</v>
      </c>
      <c r="F13" s="60" t="s">
        <v>1771</v>
      </c>
      <c r="G13" s="20" t="s">
        <v>1772</v>
      </c>
      <c r="H13" s="16">
        <v>44718</v>
      </c>
      <c r="I13" s="139">
        <v>31751.423999999999</v>
      </c>
      <c r="J13" s="47"/>
      <c r="K13" s="160" t="s">
        <v>1773</v>
      </c>
      <c r="L13" s="20" t="s">
        <v>1774</v>
      </c>
    </row>
    <row r="14" spans="1:12" ht="45" customHeight="1">
      <c r="A14" s="20" t="s">
        <v>1768</v>
      </c>
      <c r="B14" s="20" t="s">
        <v>1775</v>
      </c>
      <c r="C14" s="17">
        <v>35000</v>
      </c>
      <c r="D14" s="17" t="s">
        <v>25</v>
      </c>
      <c r="E14" s="51">
        <v>822022000900100</v>
      </c>
      <c r="F14" s="20" t="s">
        <v>1776</v>
      </c>
      <c r="G14" s="20" t="s">
        <v>1777</v>
      </c>
      <c r="H14" s="16">
        <v>44728</v>
      </c>
      <c r="I14" s="17">
        <v>33760.857000000004</v>
      </c>
      <c r="J14" s="50"/>
      <c r="K14" s="92" t="s">
        <v>1004</v>
      </c>
      <c r="L14" s="10"/>
    </row>
    <row r="15" spans="1:12" ht="45" customHeight="1">
      <c r="A15" s="91" t="s">
        <v>1429</v>
      </c>
      <c r="B15" s="91" t="s">
        <v>1758</v>
      </c>
      <c r="C15" s="139">
        <v>1000000</v>
      </c>
      <c r="D15" s="91" t="s">
        <v>25</v>
      </c>
      <c r="E15" s="130" t="s">
        <v>1778</v>
      </c>
      <c r="F15" s="90" t="s">
        <v>1318</v>
      </c>
      <c r="G15" s="90" t="s">
        <v>1779</v>
      </c>
      <c r="H15" s="103">
        <v>44736</v>
      </c>
      <c r="I15" s="139"/>
      <c r="J15" s="144">
        <v>294.15100000000001</v>
      </c>
      <c r="K15" s="92" t="s">
        <v>1004</v>
      </c>
      <c r="L15" s="10"/>
    </row>
    <row r="16" spans="1:12" ht="45" customHeight="1">
      <c r="A16" s="20" t="s">
        <v>1429</v>
      </c>
      <c r="B16" s="20" t="s">
        <v>1758</v>
      </c>
      <c r="C16" s="17">
        <v>1000000</v>
      </c>
      <c r="D16" s="43" t="s">
        <v>25</v>
      </c>
      <c r="E16" s="49">
        <v>822022000900108</v>
      </c>
      <c r="F16" s="20" t="s">
        <v>1780</v>
      </c>
      <c r="G16" s="90" t="s">
        <v>1780</v>
      </c>
      <c r="H16" s="16">
        <v>44740</v>
      </c>
      <c r="I16" s="54">
        <v>0</v>
      </c>
      <c r="J16" s="50"/>
      <c r="K16" s="92" t="s">
        <v>1004</v>
      </c>
      <c r="L16" s="99" t="s">
        <v>1781</v>
      </c>
    </row>
    <row r="17" spans="1:12" ht="60">
      <c r="A17" s="20"/>
      <c r="B17" s="20"/>
      <c r="C17" s="17"/>
      <c r="D17" s="43"/>
      <c r="E17" s="49">
        <v>822022000900130</v>
      </c>
      <c r="F17" s="20" t="s">
        <v>1782</v>
      </c>
      <c r="G17" s="20"/>
      <c r="H17" s="16"/>
      <c r="I17" s="47"/>
      <c r="J17" s="50"/>
      <c r="K17" s="160" t="s">
        <v>1351</v>
      </c>
      <c r="L17" s="90" t="s">
        <v>1783</v>
      </c>
    </row>
    <row r="18" spans="1:12" ht="60">
      <c r="A18" s="20"/>
      <c r="B18" s="20"/>
      <c r="C18" s="17"/>
      <c r="D18" s="43"/>
      <c r="E18" s="49">
        <v>822022000900131</v>
      </c>
      <c r="F18" s="20" t="s">
        <v>1784</v>
      </c>
      <c r="G18" s="20"/>
      <c r="H18" s="16"/>
      <c r="I18" s="47"/>
      <c r="J18" s="50"/>
      <c r="K18" s="160" t="s">
        <v>1351</v>
      </c>
      <c r="L18" s="90" t="s">
        <v>1783</v>
      </c>
    </row>
    <row r="19" spans="1:12" ht="45" customHeight="1">
      <c r="A19" s="20" t="s">
        <v>1734</v>
      </c>
      <c r="B19" s="20" t="s">
        <v>1785</v>
      </c>
      <c r="C19" s="17">
        <v>12298345.710000001</v>
      </c>
      <c r="D19" s="43" t="s">
        <v>1390</v>
      </c>
      <c r="E19" s="49" t="s">
        <v>1786</v>
      </c>
      <c r="F19" s="198" t="s">
        <v>1787</v>
      </c>
      <c r="G19" s="49" t="s">
        <v>1737</v>
      </c>
      <c r="H19" s="16">
        <v>44762</v>
      </c>
      <c r="I19" s="47">
        <v>12298345.699999999</v>
      </c>
      <c r="J19" s="50"/>
      <c r="K19" s="92" t="s">
        <v>1004</v>
      </c>
      <c r="L19" s="10"/>
    </row>
    <row r="20" spans="1:12" ht="60">
      <c r="A20" s="20"/>
      <c r="B20" s="20"/>
      <c r="C20" s="17"/>
      <c r="D20" s="17"/>
      <c r="E20" s="49">
        <v>822022000900133</v>
      </c>
      <c r="F20" s="20" t="s">
        <v>1782</v>
      </c>
      <c r="G20" s="20"/>
      <c r="H20" s="16"/>
      <c r="I20" s="47"/>
      <c r="J20" s="50"/>
      <c r="K20" s="160" t="s">
        <v>1351</v>
      </c>
      <c r="L20" s="90" t="s">
        <v>1783</v>
      </c>
    </row>
    <row r="21" spans="1:12" ht="60">
      <c r="A21" s="20"/>
      <c r="B21" s="20"/>
      <c r="C21" s="17"/>
      <c r="D21" s="43"/>
      <c r="E21" s="49">
        <v>822022000900134</v>
      </c>
      <c r="F21" s="20" t="s">
        <v>1784</v>
      </c>
      <c r="G21" s="20"/>
      <c r="H21" s="16"/>
      <c r="I21" s="47"/>
      <c r="J21" s="50"/>
      <c r="K21" s="160" t="s">
        <v>1351</v>
      </c>
      <c r="L21" s="90" t="s">
        <v>1783</v>
      </c>
    </row>
    <row r="22" spans="1:12" ht="45" customHeight="1">
      <c r="A22" s="20" t="s">
        <v>1788</v>
      </c>
      <c r="B22" s="20" t="s">
        <v>1789</v>
      </c>
      <c r="C22" s="17">
        <v>25062932.670000002</v>
      </c>
      <c r="D22" s="43" t="s">
        <v>1390</v>
      </c>
      <c r="E22" s="49">
        <v>822022000900135</v>
      </c>
      <c r="F22" s="20" t="s">
        <v>1741</v>
      </c>
      <c r="G22" s="20" t="s">
        <v>1742</v>
      </c>
      <c r="H22" s="16">
        <v>44763</v>
      </c>
      <c r="I22" s="47">
        <v>25062932.670000002</v>
      </c>
      <c r="J22" s="50"/>
      <c r="K22" s="160" t="s">
        <v>1004</v>
      </c>
      <c r="L22" s="10"/>
    </row>
    <row r="23" spans="1:12" ht="45" customHeight="1">
      <c r="A23" s="20" t="s">
        <v>1429</v>
      </c>
      <c r="B23" s="20" t="s">
        <v>1751</v>
      </c>
      <c r="C23" s="17">
        <v>500000</v>
      </c>
      <c r="D23" s="43" t="s">
        <v>1390</v>
      </c>
      <c r="E23" s="49">
        <v>822022000900156</v>
      </c>
      <c r="F23" s="20" t="s">
        <v>1318</v>
      </c>
      <c r="G23" s="20" t="s">
        <v>1432</v>
      </c>
      <c r="H23" s="16">
        <v>44790</v>
      </c>
      <c r="I23" s="47">
        <v>91500.506999999998</v>
      </c>
      <c r="J23" s="50"/>
      <c r="K23" s="160" t="s">
        <v>1004</v>
      </c>
      <c r="L23" s="10"/>
    </row>
    <row r="24" spans="1:12" ht="45" customHeight="1">
      <c r="A24" s="20" t="s">
        <v>1429</v>
      </c>
      <c r="B24" s="20" t="s">
        <v>1751</v>
      </c>
      <c r="C24" s="17">
        <v>500000</v>
      </c>
      <c r="D24" s="43" t="s">
        <v>1390</v>
      </c>
      <c r="E24" s="207" t="s">
        <v>1790</v>
      </c>
      <c r="F24" s="20" t="s">
        <v>1318</v>
      </c>
      <c r="G24" s="20" t="s">
        <v>1791</v>
      </c>
      <c r="H24" s="16">
        <v>44791</v>
      </c>
      <c r="I24" s="47">
        <v>264857.31</v>
      </c>
      <c r="J24" s="50"/>
      <c r="K24" s="160" t="s">
        <v>1351</v>
      </c>
      <c r="L24" s="10"/>
    </row>
    <row r="25" spans="1:12" ht="78.75">
      <c r="A25" s="20" t="s">
        <v>1768</v>
      </c>
      <c r="B25" s="20" t="s">
        <v>1792</v>
      </c>
      <c r="C25" s="17">
        <v>243699.23</v>
      </c>
      <c r="D25" s="17" t="s">
        <v>35</v>
      </c>
      <c r="E25" s="207" t="s">
        <v>1793</v>
      </c>
      <c r="F25" s="20" t="s">
        <v>1794</v>
      </c>
      <c r="G25" s="20" t="s">
        <v>1795</v>
      </c>
      <c r="H25" s="16">
        <v>44795</v>
      </c>
      <c r="I25" s="47">
        <v>180685.01699999999</v>
      </c>
      <c r="J25" s="50"/>
      <c r="K25" s="160" t="s">
        <v>1351</v>
      </c>
      <c r="L25" s="10"/>
    </row>
    <row r="26" spans="1:12" ht="90.75" customHeight="1">
      <c r="A26" s="20" t="s">
        <v>1796</v>
      </c>
      <c r="B26" s="20" t="s">
        <v>1792</v>
      </c>
      <c r="C26" s="17">
        <v>243699.23</v>
      </c>
      <c r="D26" s="17" t="s">
        <v>35</v>
      </c>
      <c r="E26" s="207" t="s">
        <v>1797</v>
      </c>
      <c r="F26" s="20" t="s">
        <v>1798</v>
      </c>
      <c r="G26" s="20" t="s">
        <v>1799</v>
      </c>
      <c r="H26" s="16">
        <v>44795</v>
      </c>
      <c r="I26" s="47">
        <v>11257.851000000001</v>
      </c>
      <c r="J26" s="50"/>
      <c r="K26" s="160" t="s">
        <v>1351</v>
      </c>
      <c r="L26" s="10"/>
    </row>
    <row r="27" spans="1:12" ht="90.75" customHeight="1">
      <c r="A27" s="20" t="s">
        <v>1768</v>
      </c>
      <c r="B27" s="20" t="s">
        <v>1792</v>
      </c>
      <c r="C27" s="17">
        <v>243699.23</v>
      </c>
      <c r="D27" s="17" t="s">
        <v>35</v>
      </c>
      <c r="E27" s="207" t="s">
        <v>1800</v>
      </c>
      <c r="F27" s="20" t="s">
        <v>1794</v>
      </c>
      <c r="G27" s="20" t="s">
        <v>1799</v>
      </c>
      <c r="H27" s="16">
        <v>44795</v>
      </c>
      <c r="I27" s="47">
        <v>48071.904000000002</v>
      </c>
      <c r="J27" s="50"/>
      <c r="K27" s="160" t="s">
        <v>1351</v>
      </c>
      <c r="L27" s="10"/>
    </row>
    <row r="28" spans="1:12" ht="45" customHeight="1">
      <c r="A28" s="20" t="s">
        <v>1429</v>
      </c>
      <c r="B28" s="20" t="s">
        <v>1430</v>
      </c>
      <c r="C28" s="17">
        <v>1300000</v>
      </c>
      <c r="D28" s="43" t="s">
        <v>1390</v>
      </c>
      <c r="E28" s="207" t="s">
        <v>1801</v>
      </c>
      <c r="F28" s="20" t="s">
        <v>1318</v>
      </c>
      <c r="G28" s="20" t="s">
        <v>1780</v>
      </c>
      <c r="H28" s="16">
        <v>44806</v>
      </c>
      <c r="I28" s="47">
        <v>817948.98</v>
      </c>
      <c r="J28" s="50"/>
      <c r="K28" s="160" t="s">
        <v>1004</v>
      </c>
      <c r="L28" s="10"/>
    </row>
    <row r="29" spans="1:12" ht="45" customHeight="1">
      <c r="A29" s="212" t="s">
        <v>1755</v>
      </c>
      <c r="B29" s="212" t="s">
        <v>1802</v>
      </c>
      <c r="C29" s="213">
        <v>12298345.710000001</v>
      </c>
      <c r="D29" s="20" t="s">
        <v>76</v>
      </c>
      <c r="E29" s="214" t="s">
        <v>1803</v>
      </c>
      <c r="F29" s="215" t="s">
        <v>1736</v>
      </c>
      <c r="G29" s="20" t="s">
        <v>1737</v>
      </c>
      <c r="H29" s="16">
        <v>44819</v>
      </c>
      <c r="I29" s="213">
        <v>12298345.699999999</v>
      </c>
      <c r="J29" s="216"/>
      <c r="K29" s="217" t="s">
        <v>1351</v>
      </c>
      <c r="L29" s="218"/>
    </row>
    <row r="30" spans="1:12" ht="45" customHeight="1">
      <c r="A30" s="91" t="s">
        <v>1738</v>
      </c>
      <c r="B30" s="91" t="s">
        <v>1804</v>
      </c>
      <c r="C30" s="139">
        <v>25062932.670000002</v>
      </c>
      <c r="D30" s="20" t="s">
        <v>76</v>
      </c>
      <c r="E30" s="207" t="s">
        <v>1805</v>
      </c>
      <c r="F30" s="20" t="s">
        <v>1741</v>
      </c>
      <c r="G30" s="20" t="s">
        <v>1742</v>
      </c>
      <c r="H30" s="16">
        <v>44819</v>
      </c>
      <c r="I30" s="47">
        <v>25062932.670000002</v>
      </c>
      <c r="J30" s="50"/>
      <c r="K30" s="160" t="s">
        <v>1004</v>
      </c>
      <c r="L30" s="10"/>
    </row>
    <row r="31" spans="1:12" ht="45" customHeight="1">
      <c r="A31" s="20" t="s">
        <v>1429</v>
      </c>
      <c r="B31" s="20" t="s">
        <v>1806</v>
      </c>
      <c r="C31" s="17">
        <v>1700000</v>
      </c>
      <c r="D31" s="43" t="s">
        <v>1390</v>
      </c>
      <c r="E31" s="207" t="s">
        <v>1807</v>
      </c>
      <c r="F31" s="20" t="s">
        <v>1318</v>
      </c>
      <c r="G31" s="20" t="s">
        <v>1808</v>
      </c>
      <c r="H31" s="16">
        <v>44844</v>
      </c>
      <c r="I31" s="47">
        <v>416455.80499999999</v>
      </c>
      <c r="J31" s="50"/>
      <c r="K31" s="160" t="s">
        <v>1351</v>
      </c>
      <c r="L31" s="10"/>
    </row>
    <row r="32" spans="1:12" ht="63">
      <c r="A32" s="20" t="s">
        <v>1809</v>
      </c>
      <c r="B32" s="20" t="s">
        <v>1810</v>
      </c>
      <c r="C32" s="17">
        <v>695000</v>
      </c>
      <c r="D32" s="43" t="s">
        <v>1390</v>
      </c>
      <c r="E32" s="207" t="s">
        <v>1811</v>
      </c>
      <c r="F32" s="20" t="s">
        <v>1318</v>
      </c>
      <c r="G32" s="20" t="s">
        <v>1780</v>
      </c>
      <c r="H32" s="16">
        <v>44854</v>
      </c>
      <c r="I32" s="47">
        <v>693115.38199999998</v>
      </c>
      <c r="J32" s="50"/>
      <c r="K32" s="160" t="s">
        <v>1004</v>
      </c>
      <c r="L32" s="10"/>
    </row>
    <row r="33" spans="1:12" ht="45" customHeight="1">
      <c r="A33" s="20" t="s">
        <v>1812</v>
      </c>
      <c r="B33" s="20" t="s">
        <v>1813</v>
      </c>
      <c r="C33" s="17">
        <v>700000</v>
      </c>
      <c r="D33" s="17" t="s">
        <v>35</v>
      </c>
      <c r="E33" s="207" t="s">
        <v>1814</v>
      </c>
      <c r="F33" s="20" t="s">
        <v>1815</v>
      </c>
      <c r="G33" s="20" t="s">
        <v>1765</v>
      </c>
      <c r="H33" s="16">
        <v>44862</v>
      </c>
      <c r="I33" s="47"/>
      <c r="J33" s="50">
        <v>928.86</v>
      </c>
      <c r="K33" s="160" t="s">
        <v>1351</v>
      </c>
      <c r="L33" s="10"/>
    </row>
    <row r="34" spans="1:12" ht="45" customHeight="1">
      <c r="A34" s="20" t="s">
        <v>1429</v>
      </c>
      <c r="B34" s="20" t="s">
        <v>1806</v>
      </c>
      <c r="C34" s="17">
        <v>1700000</v>
      </c>
      <c r="D34" s="43" t="s">
        <v>1390</v>
      </c>
      <c r="E34" s="207" t="s">
        <v>1816</v>
      </c>
      <c r="F34" s="20" t="s">
        <v>1318</v>
      </c>
      <c r="G34" s="20" t="s">
        <v>1760</v>
      </c>
      <c r="H34" s="16">
        <v>44867</v>
      </c>
      <c r="I34" s="17">
        <v>752188.56799999997</v>
      </c>
      <c r="J34" s="50"/>
      <c r="K34" s="160" t="s">
        <v>1351</v>
      </c>
      <c r="L34" s="10"/>
    </row>
    <row r="35" spans="1:12" ht="45" customHeight="1">
      <c r="A35" s="20" t="s">
        <v>1429</v>
      </c>
      <c r="B35" s="20" t="s">
        <v>1806</v>
      </c>
      <c r="C35" s="17">
        <v>1700000</v>
      </c>
      <c r="D35" s="43" t="s">
        <v>1390</v>
      </c>
      <c r="E35" s="49">
        <v>822022000900216</v>
      </c>
      <c r="F35" s="20" t="s">
        <v>1318</v>
      </c>
      <c r="G35" s="20" t="s">
        <v>1780</v>
      </c>
      <c r="H35" s="16">
        <v>44874</v>
      </c>
      <c r="I35" s="17">
        <v>334315.19</v>
      </c>
      <c r="J35" s="50"/>
      <c r="K35" s="160" t="s">
        <v>1004</v>
      </c>
      <c r="L35" s="10"/>
    </row>
    <row r="36" spans="1:12" ht="45" customHeight="1">
      <c r="A36" s="20" t="s">
        <v>1429</v>
      </c>
      <c r="B36" s="20" t="s">
        <v>1817</v>
      </c>
      <c r="C36" s="17">
        <v>2910000</v>
      </c>
      <c r="D36" s="43" t="s">
        <v>1390</v>
      </c>
      <c r="E36" s="49">
        <v>822022000900234</v>
      </c>
      <c r="F36" s="20" t="s">
        <v>1318</v>
      </c>
      <c r="G36" s="20" t="s">
        <v>1818</v>
      </c>
      <c r="H36" s="16">
        <v>44883</v>
      </c>
      <c r="I36" s="17"/>
      <c r="J36" s="50">
        <v>4711.9639999999999</v>
      </c>
      <c r="K36" s="160" t="s">
        <v>1004</v>
      </c>
      <c r="L36" s="10"/>
    </row>
    <row r="37" spans="1:12" ht="72">
      <c r="A37" s="20" t="s">
        <v>1819</v>
      </c>
      <c r="B37" s="20" t="s">
        <v>1820</v>
      </c>
      <c r="C37" s="141">
        <v>233000</v>
      </c>
      <c r="D37" s="90" t="s">
        <v>25</v>
      </c>
      <c r="E37" s="130" t="s">
        <v>1821</v>
      </c>
      <c r="F37" s="200" t="s">
        <v>1822</v>
      </c>
      <c r="G37" s="90" t="s">
        <v>1748</v>
      </c>
      <c r="H37" s="103">
        <v>44886</v>
      </c>
      <c r="I37" s="139">
        <v>222437.50599999999</v>
      </c>
      <c r="J37" s="144"/>
      <c r="K37" s="92" t="s">
        <v>1351</v>
      </c>
      <c r="L37" s="243"/>
    </row>
    <row r="38" spans="1:12" ht="45" customHeight="1">
      <c r="A38" s="20" t="s">
        <v>1823</v>
      </c>
      <c r="B38" s="20" t="s">
        <v>1824</v>
      </c>
      <c r="C38" s="17">
        <v>600000</v>
      </c>
      <c r="D38" s="17" t="s">
        <v>1620</v>
      </c>
      <c r="E38" s="49">
        <v>822022000900254</v>
      </c>
      <c r="F38" s="20" t="s">
        <v>1747</v>
      </c>
      <c r="G38" s="20" t="s">
        <v>1748</v>
      </c>
      <c r="H38" s="16">
        <v>44889</v>
      </c>
      <c r="I38" s="17">
        <v>589311.701</v>
      </c>
      <c r="J38" s="50"/>
      <c r="K38" s="160" t="s">
        <v>1004</v>
      </c>
      <c r="L38" s="10"/>
    </row>
    <row r="39" spans="1:12" ht="45" customHeight="1">
      <c r="A39" s="20" t="s">
        <v>1768</v>
      </c>
      <c r="B39" s="20" t="s">
        <v>1825</v>
      </c>
      <c r="C39" s="17">
        <v>250000</v>
      </c>
      <c r="D39" s="17" t="s">
        <v>1620</v>
      </c>
      <c r="E39" s="49">
        <v>822022000900257</v>
      </c>
      <c r="F39" s="20" t="s">
        <v>1776</v>
      </c>
      <c r="G39" s="20" t="s">
        <v>1799</v>
      </c>
      <c r="H39" s="16">
        <v>44893</v>
      </c>
      <c r="I39" s="17">
        <v>542809.50100000005</v>
      </c>
      <c r="J39" s="50"/>
      <c r="K39" s="160" t="s">
        <v>1004</v>
      </c>
      <c r="L39" s="10"/>
    </row>
    <row r="40" spans="1:12" ht="45" customHeight="1">
      <c r="A40" s="20"/>
      <c r="B40" s="20"/>
      <c r="C40" s="17"/>
      <c r="D40" s="17"/>
      <c r="E40" s="49"/>
      <c r="F40" s="20"/>
      <c r="G40" s="20"/>
      <c r="H40" s="16"/>
      <c r="I40" s="17"/>
      <c r="J40" s="50"/>
      <c r="K40" s="160"/>
      <c r="L40" s="10"/>
    </row>
    <row r="41" spans="1:12" ht="15.75" thickBot="1"/>
    <row r="42" spans="1:12" ht="19.5" thickBot="1">
      <c r="F42" s="253" t="s">
        <v>1826</v>
      </c>
      <c r="G42" s="254"/>
      <c r="H42" s="254"/>
      <c r="I42" s="231">
        <f>SUM(I3:I41)</f>
        <v>155552987.16800001</v>
      </c>
      <c r="J42" s="232">
        <f>SUM(J3:J41)</f>
        <v>6441.2150000000001</v>
      </c>
    </row>
  </sheetData>
  <mergeCells count="2">
    <mergeCell ref="F42:H42"/>
    <mergeCell ref="A1:L1"/>
  </mergeCells>
  <pageMargins left="0.7" right="0.7" top="0.75" bottom="0.75" header="0.3" footer="0.3"/>
  <pageSetup orientation="portrait" r:id="rId1"/>
  <ignoredErrors>
    <ignoredError sqref="E12" numberStoredAsText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C3:C4"/>
  <sheetViews>
    <sheetView zoomScaleNormal="100" workbookViewId="0">
      <selection activeCell="C2" sqref="C2"/>
    </sheetView>
  </sheetViews>
  <sheetFormatPr defaultColWidth="11.42578125" defaultRowHeight="15"/>
  <cols>
    <col min="3" max="3" width="21.28515625" customWidth="1"/>
  </cols>
  <sheetData>
    <row r="3" spans="3:3">
      <c r="C3" t="s">
        <v>1827</v>
      </c>
    </row>
    <row r="4" spans="3:3">
      <c r="C4" t="s">
        <v>1828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8FC8106-0429-4742-AE49-893BB1C2CB1F}">
  <dimension ref="F5:F8"/>
  <sheetViews>
    <sheetView workbookViewId="0">
      <selection activeCell="G12" sqref="G12"/>
    </sheetView>
  </sheetViews>
  <sheetFormatPr defaultColWidth="11.42578125" defaultRowHeight="15"/>
  <cols>
    <col min="6" max="6" width="23.140625" customWidth="1"/>
  </cols>
  <sheetData>
    <row r="5" spans="6:6">
      <c r="F5" t="s">
        <v>388</v>
      </c>
    </row>
    <row r="6" spans="6:6">
      <c r="F6" t="s">
        <v>24</v>
      </c>
    </row>
    <row r="7" spans="6:6">
      <c r="F7" t="s">
        <v>50</v>
      </c>
    </row>
    <row r="8" spans="6:6">
      <c r="F8" t="s">
        <v>298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C95ECD0-9836-4D93-9E69-C9409394246E}">
  <dimension ref="A1:P24"/>
  <sheetViews>
    <sheetView showGridLines="0" tabSelected="1" zoomScale="70" zoomScaleNormal="70" workbookViewId="0">
      <pane ySplit="5" topLeftCell="A13" activePane="bottomLeft" state="frozen"/>
      <selection pane="bottomLeft" activeCell="A19" sqref="A19"/>
    </sheetView>
  </sheetViews>
  <sheetFormatPr defaultColWidth="11.42578125" defaultRowHeight="15"/>
  <cols>
    <col min="1" max="1" width="55.42578125" customWidth="1"/>
    <col min="2" max="2" width="36.28515625" customWidth="1"/>
    <col min="3" max="3" width="20" style="1" customWidth="1"/>
    <col min="4" max="4" width="23.42578125" style="1" bestFit="1" customWidth="1"/>
    <col min="5" max="5" width="25.85546875" customWidth="1"/>
    <col min="6" max="6" width="19.5703125" customWidth="1"/>
    <col min="7" max="7" width="24.85546875" customWidth="1"/>
    <col min="8" max="8" width="31.5703125" bestFit="1" customWidth="1"/>
    <col min="9" max="9" width="28.42578125" bestFit="1" customWidth="1"/>
    <col min="10" max="10" width="27.140625" bestFit="1" customWidth="1"/>
    <col min="11" max="11" width="35" style="12" customWidth="1"/>
    <col min="12" max="13" width="22.85546875" customWidth="1"/>
    <col min="14" max="14" width="30.28515625" style="5" customWidth="1"/>
    <col min="15" max="15" width="17.140625" customWidth="1"/>
    <col min="16" max="16" width="17.28515625" customWidth="1"/>
  </cols>
  <sheetData>
    <row r="1" spans="1:16" ht="31.5">
      <c r="A1" s="257" t="s">
        <v>1829</v>
      </c>
      <c r="B1" s="257"/>
      <c r="C1" s="257"/>
      <c r="D1" s="257"/>
      <c r="E1" s="257"/>
      <c r="F1" s="257"/>
      <c r="G1" s="257"/>
      <c r="H1" s="257"/>
      <c r="I1" s="257"/>
      <c r="J1" s="257"/>
      <c r="K1" s="257"/>
      <c r="L1" s="257"/>
      <c r="M1" s="257"/>
      <c r="N1" s="257"/>
    </row>
    <row r="2" spans="1:16" ht="31.5">
      <c r="A2" s="257" t="s">
        <v>1830</v>
      </c>
      <c r="B2" s="257"/>
      <c r="C2" s="257"/>
      <c r="D2" s="257"/>
      <c r="E2" s="257"/>
      <c r="F2" s="257"/>
      <c r="G2" s="257"/>
      <c r="H2" s="257"/>
      <c r="I2" s="257"/>
      <c r="J2" s="257"/>
      <c r="K2" s="257"/>
      <c r="L2" s="257"/>
      <c r="M2" s="257"/>
      <c r="N2" s="257"/>
    </row>
    <row r="3" spans="1:16" ht="15.75" customHeight="1">
      <c r="A3" s="256" t="s">
        <v>1831</v>
      </c>
      <c r="B3" s="256"/>
      <c r="C3" s="256"/>
      <c r="D3" s="256"/>
      <c r="E3" s="256"/>
      <c r="F3" s="256"/>
      <c r="G3" s="256"/>
      <c r="H3" s="256"/>
      <c r="I3" s="256"/>
      <c r="J3" s="256"/>
      <c r="K3" s="256"/>
      <c r="L3" s="256"/>
      <c r="M3" s="256"/>
      <c r="N3" s="256"/>
    </row>
    <row r="4" spans="1:16" ht="15.75" customHeight="1">
      <c r="A4" s="256"/>
      <c r="B4" s="256"/>
      <c r="C4" s="256"/>
      <c r="D4" s="256"/>
      <c r="E4" s="256"/>
      <c r="F4" s="256"/>
      <c r="G4" s="256"/>
      <c r="H4" s="256"/>
      <c r="I4" s="256"/>
      <c r="J4" s="256"/>
      <c r="K4" s="256"/>
      <c r="L4" s="256"/>
      <c r="M4" s="256"/>
      <c r="N4" s="256"/>
    </row>
    <row r="5" spans="1:16" ht="37.5" customHeight="1">
      <c r="A5" s="182" t="s">
        <v>2</v>
      </c>
      <c r="B5" s="182" t="s">
        <v>11</v>
      </c>
      <c r="C5" s="182" t="s">
        <v>4</v>
      </c>
      <c r="D5" s="182" t="s">
        <v>5</v>
      </c>
      <c r="E5" s="182" t="s">
        <v>6</v>
      </c>
      <c r="F5" s="182" t="s">
        <v>7</v>
      </c>
      <c r="G5" s="183" t="s">
        <v>1832</v>
      </c>
      <c r="H5" s="182" t="s">
        <v>8</v>
      </c>
      <c r="I5" s="182" t="s">
        <v>10</v>
      </c>
      <c r="J5" s="182" t="s">
        <v>13</v>
      </c>
      <c r="K5" s="182" t="s">
        <v>15</v>
      </c>
      <c r="L5" s="182" t="s">
        <v>1833</v>
      </c>
      <c r="M5" s="182" t="s">
        <v>1834</v>
      </c>
      <c r="N5" s="184" t="s">
        <v>27</v>
      </c>
    </row>
    <row r="6" spans="1:16" ht="62.25" customHeight="1">
      <c r="A6" s="68" t="s">
        <v>1835</v>
      </c>
      <c r="B6" s="66" t="s">
        <v>1836</v>
      </c>
      <c r="C6" s="65">
        <v>44593</v>
      </c>
      <c r="D6" s="66" t="s">
        <v>1837</v>
      </c>
      <c r="E6" s="185" t="s">
        <v>1838</v>
      </c>
      <c r="F6" s="185" t="s">
        <v>74</v>
      </c>
      <c r="G6" s="186">
        <v>4052180</v>
      </c>
      <c r="H6" s="68" t="s">
        <v>50</v>
      </c>
      <c r="I6" s="68" t="s">
        <v>131</v>
      </c>
      <c r="J6" s="68" t="s">
        <v>1839</v>
      </c>
      <c r="K6" s="68" t="s">
        <v>1840</v>
      </c>
      <c r="L6" s="64">
        <v>1798960</v>
      </c>
      <c r="M6" s="64"/>
      <c r="N6" s="66" t="s">
        <v>1841</v>
      </c>
    </row>
    <row r="7" spans="1:16" ht="55.5" customHeight="1">
      <c r="A7" s="68" t="s">
        <v>1842</v>
      </c>
      <c r="B7" s="66" t="s">
        <v>1843</v>
      </c>
      <c r="C7" s="65">
        <v>44593</v>
      </c>
      <c r="D7" s="66" t="s">
        <v>1837</v>
      </c>
      <c r="E7" s="185" t="s">
        <v>1838</v>
      </c>
      <c r="F7" s="185" t="s">
        <v>74</v>
      </c>
      <c r="G7" s="186">
        <v>4052180</v>
      </c>
      <c r="H7" s="68" t="s">
        <v>50</v>
      </c>
      <c r="I7" s="68" t="s">
        <v>131</v>
      </c>
      <c r="J7" s="66" t="s">
        <v>1839</v>
      </c>
      <c r="K7" s="68" t="s">
        <v>1844</v>
      </c>
      <c r="L7" s="64">
        <v>395500</v>
      </c>
      <c r="M7" s="64"/>
      <c r="N7" s="67" t="s">
        <v>1845</v>
      </c>
      <c r="O7" s="40"/>
    </row>
    <row r="8" spans="1:16" ht="58.5" customHeight="1">
      <c r="A8" s="68" t="s">
        <v>1846</v>
      </c>
      <c r="B8" s="66" t="s">
        <v>1847</v>
      </c>
      <c r="C8" s="65">
        <v>44593</v>
      </c>
      <c r="D8" s="66" t="s">
        <v>1837</v>
      </c>
      <c r="E8" s="185" t="s">
        <v>1838</v>
      </c>
      <c r="F8" s="185" t="s">
        <v>74</v>
      </c>
      <c r="G8" s="186">
        <v>4052180</v>
      </c>
      <c r="H8" s="68" t="s">
        <v>50</v>
      </c>
      <c r="I8" s="68" t="s">
        <v>131</v>
      </c>
      <c r="J8" s="68" t="s">
        <v>1839</v>
      </c>
      <c r="K8" s="68" t="s">
        <v>1848</v>
      </c>
      <c r="L8" s="64">
        <v>380810</v>
      </c>
      <c r="M8" s="64"/>
      <c r="N8" s="66" t="s">
        <v>1849</v>
      </c>
      <c r="O8" s="3"/>
      <c r="P8" s="4"/>
    </row>
    <row r="9" spans="1:16" ht="57" customHeight="1">
      <c r="A9" s="68" t="s">
        <v>1846</v>
      </c>
      <c r="B9" s="66" t="s">
        <v>1847</v>
      </c>
      <c r="C9" s="65">
        <v>44593</v>
      </c>
      <c r="D9" s="66" t="s">
        <v>1837</v>
      </c>
      <c r="E9" s="185" t="s">
        <v>1838</v>
      </c>
      <c r="F9" s="185" t="s">
        <v>74</v>
      </c>
      <c r="G9" s="186">
        <v>4052180</v>
      </c>
      <c r="H9" s="68" t="s">
        <v>50</v>
      </c>
      <c r="I9" s="68" t="s">
        <v>131</v>
      </c>
      <c r="J9" s="68" t="s">
        <v>1839</v>
      </c>
      <c r="K9" s="68" t="s">
        <v>549</v>
      </c>
      <c r="L9" s="64">
        <v>346910</v>
      </c>
      <c r="M9" s="64"/>
      <c r="N9" s="66" t="s">
        <v>1850</v>
      </c>
      <c r="O9" s="3"/>
      <c r="P9" s="4"/>
    </row>
    <row r="10" spans="1:16" ht="54" customHeight="1">
      <c r="A10" s="68" t="s">
        <v>1851</v>
      </c>
      <c r="B10" s="68" t="s">
        <v>1852</v>
      </c>
      <c r="C10" s="65">
        <v>44593</v>
      </c>
      <c r="D10" s="66" t="s">
        <v>1837</v>
      </c>
      <c r="E10" s="185" t="s">
        <v>1838</v>
      </c>
      <c r="F10" s="185" t="s">
        <v>74</v>
      </c>
      <c r="G10" s="186">
        <v>4052180</v>
      </c>
      <c r="H10" s="68" t="s">
        <v>50</v>
      </c>
      <c r="I10" s="68" t="s">
        <v>131</v>
      </c>
      <c r="J10" s="66" t="s">
        <v>1839</v>
      </c>
      <c r="K10" s="68" t="s">
        <v>1853</v>
      </c>
      <c r="L10" s="64">
        <v>226000</v>
      </c>
      <c r="M10" s="64"/>
      <c r="N10" s="66" t="s">
        <v>1854</v>
      </c>
    </row>
    <row r="11" spans="1:16" ht="69.75" customHeight="1">
      <c r="A11" s="68" t="s">
        <v>1855</v>
      </c>
      <c r="B11" s="66" t="s">
        <v>1856</v>
      </c>
      <c r="C11" s="65">
        <v>44593</v>
      </c>
      <c r="D11" s="66" t="s">
        <v>1837</v>
      </c>
      <c r="E11" s="185" t="s">
        <v>1838</v>
      </c>
      <c r="F11" s="185" t="s">
        <v>74</v>
      </c>
      <c r="G11" s="186">
        <v>4052180</v>
      </c>
      <c r="H11" s="68" t="s">
        <v>50</v>
      </c>
      <c r="I11" s="68" t="s">
        <v>131</v>
      </c>
      <c r="J11" s="66" t="s">
        <v>1839</v>
      </c>
      <c r="K11" s="208" t="s">
        <v>1857</v>
      </c>
      <c r="L11" s="186">
        <v>395500</v>
      </c>
      <c r="M11" s="186"/>
      <c r="N11" s="66" t="s">
        <v>1858</v>
      </c>
      <c r="O11" s="2"/>
    </row>
    <row r="12" spans="1:16" ht="52.5" customHeight="1">
      <c r="A12" s="68" t="s">
        <v>1859</v>
      </c>
      <c r="B12" s="66" t="s">
        <v>1860</v>
      </c>
      <c r="C12" s="65">
        <v>44593</v>
      </c>
      <c r="D12" s="66" t="s">
        <v>1837</v>
      </c>
      <c r="E12" s="185" t="s">
        <v>1838</v>
      </c>
      <c r="F12" s="185" t="s">
        <v>74</v>
      </c>
      <c r="G12" s="186">
        <v>4052180</v>
      </c>
      <c r="H12" s="68" t="s">
        <v>50</v>
      </c>
      <c r="I12" s="68" t="s">
        <v>131</v>
      </c>
      <c r="J12" s="66" t="s">
        <v>1839</v>
      </c>
      <c r="K12" s="68" t="s">
        <v>205</v>
      </c>
      <c r="L12" s="186">
        <v>282500</v>
      </c>
      <c r="M12" s="186"/>
      <c r="N12" s="66" t="s">
        <v>1861</v>
      </c>
    </row>
    <row r="13" spans="1:16" ht="57" customHeight="1">
      <c r="A13" s="68" t="s">
        <v>1862</v>
      </c>
      <c r="B13" s="66" t="s">
        <v>1863</v>
      </c>
      <c r="C13" s="65">
        <v>44593</v>
      </c>
      <c r="D13" s="66" t="s">
        <v>1837</v>
      </c>
      <c r="E13" s="185" t="s">
        <v>1838</v>
      </c>
      <c r="F13" s="185" t="s">
        <v>74</v>
      </c>
      <c r="G13" s="186">
        <v>4052180</v>
      </c>
      <c r="H13" s="68" t="s">
        <v>50</v>
      </c>
      <c r="I13" s="66" t="s">
        <v>131</v>
      </c>
      <c r="J13" s="66" t="s">
        <v>1839</v>
      </c>
      <c r="K13" s="68" t="s">
        <v>1864</v>
      </c>
      <c r="L13" s="187">
        <v>226000</v>
      </c>
      <c r="M13" s="187"/>
      <c r="N13" s="66" t="s">
        <v>1865</v>
      </c>
    </row>
    <row r="14" spans="1:16" ht="51.75" customHeight="1">
      <c r="A14" s="68" t="s">
        <v>1866</v>
      </c>
      <c r="B14" s="66" t="s">
        <v>1867</v>
      </c>
      <c r="C14" s="65">
        <v>44592</v>
      </c>
      <c r="D14" s="66" t="s">
        <v>1868</v>
      </c>
      <c r="E14" s="185" t="s">
        <v>1869</v>
      </c>
      <c r="F14" s="185" t="s">
        <v>668</v>
      </c>
      <c r="G14" s="186">
        <v>53000</v>
      </c>
      <c r="H14" s="68" t="s">
        <v>50</v>
      </c>
      <c r="I14" s="66" t="s">
        <v>25</v>
      </c>
      <c r="J14" s="66" t="s">
        <v>1870</v>
      </c>
      <c r="K14" s="68" t="s">
        <v>1871</v>
      </c>
      <c r="L14" s="188"/>
      <c r="M14" s="188">
        <v>64808.12</v>
      </c>
      <c r="N14" s="66" t="s">
        <v>1872</v>
      </c>
    </row>
    <row r="15" spans="1:16" ht="59.25" customHeight="1">
      <c r="A15" s="68" t="s">
        <v>1873</v>
      </c>
      <c r="B15" s="66" t="s">
        <v>1509</v>
      </c>
      <c r="C15" s="65">
        <v>44700</v>
      </c>
      <c r="D15" s="66" t="s">
        <v>1874</v>
      </c>
      <c r="E15" s="66" t="s">
        <v>1875</v>
      </c>
      <c r="F15" s="66" t="s">
        <v>74</v>
      </c>
      <c r="G15" s="64">
        <v>1864500</v>
      </c>
      <c r="H15" s="66" t="s">
        <v>24</v>
      </c>
      <c r="I15" s="66" t="s">
        <v>131</v>
      </c>
      <c r="J15" s="66" t="s">
        <v>1876</v>
      </c>
      <c r="K15" s="68" t="s">
        <v>1513</v>
      </c>
      <c r="L15" s="186" t="s">
        <v>1877</v>
      </c>
      <c r="M15" s="186"/>
      <c r="N15" s="66" t="s">
        <v>1878</v>
      </c>
    </row>
    <row r="16" spans="1:16" ht="54" customHeight="1">
      <c r="A16" s="68" t="s">
        <v>1879</v>
      </c>
      <c r="B16" s="66" t="s">
        <v>257</v>
      </c>
      <c r="C16" s="65">
        <v>44755</v>
      </c>
      <c r="D16" s="66" t="s">
        <v>1880</v>
      </c>
      <c r="E16" s="66" t="s">
        <v>1881</v>
      </c>
      <c r="F16" s="66" t="s">
        <v>74</v>
      </c>
      <c r="G16" s="64">
        <v>280000</v>
      </c>
      <c r="H16" s="66" t="s">
        <v>388</v>
      </c>
      <c r="I16" s="66" t="s">
        <v>25</v>
      </c>
      <c r="J16" s="66" t="s">
        <v>1870</v>
      </c>
      <c r="K16" s="68" t="s">
        <v>1882</v>
      </c>
      <c r="L16" s="186">
        <v>198880</v>
      </c>
      <c r="M16" s="186"/>
      <c r="N16" s="66" t="s">
        <v>1883</v>
      </c>
    </row>
    <row r="17" spans="1:14" ht="48.75" customHeight="1">
      <c r="A17" s="68" t="s">
        <v>1884</v>
      </c>
      <c r="B17" s="66" t="s">
        <v>124</v>
      </c>
      <c r="C17" s="65">
        <v>44802</v>
      </c>
      <c r="D17" s="66" t="s">
        <v>1885</v>
      </c>
      <c r="E17" s="66" t="s">
        <v>1886</v>
      </c>
      <c r="F17" s="66" t="s">
        <v>122</v>
      </c>
      <c r="G17" s="64">
        <v>2542500</v>
      </c>
      <c r="H17" s="66" t="s">
        <v>24</v>
      </c>
      <c r="I17" s="66" t="s">
        <v>35</v>
      </c>
      <c r="J17" s="66" t="s">
        <v>1870</v>
      </c>
      <c r="K17" s="68" t="s">
        <v>1887</v>
      </c>
      <c r="L17" s="186">
        <v>2542500</v>
      </c>
      <c r="M17" s="186"/>
      <c r="N17" s="66" t="s">
        <v>1888</v>
      </c>
    </row>
    <row r="18" spans="1:14" ht="45" customHeight="1">
      <c r="A18" s="68" t="s">
        <v>1035</v>
      </c>
      <c r="B18" s="66" t="s">
        <v>1032</v>
      </c>
      <c r="C18" s="65">
        <v>44834</v>
      </c>
      <c r="D18" s="66" t="s">
        <v>1889</v>
      </c>
      <c r="E18" s="66" t="s">
        <v>1489</v>
      </c>
      <c r="F18" s="66" t="s">
        <v>74</v>
      </c>
      <c r="G18" s="64">
        <v>3830700</v>
      </c>
      <c r="H18" s="66" t="s">
        <v>388</v>
      </c>
      <c r="I18" s="66" t="s">
        <v>1890</v>
      </c>
      <c r="J18" s="66" t="s">
        <v>1876</v>
      </c>
      <c r="K18" s="68" t="s">
        <v>1036</v>
      </c>
      <c r="L18" s="186">
        <v>1276900</v>
      </c>
      <c r="M18" s="186"/>
      <c r="N18" s="66" t="s">
        <v>1891</v>
      </c>
    </row>
    <row r="19" spans="1:14" ht="51" customHeight="1">
      <c r="A19" s="224" t="s">
        <v>1892</v>
      </c>
      <c r="B19" s="64" t="s">
        <v>1105</v>
      </c>
      <c r="C19" s="65">
        <v>44844</v>
      </c>
      <c r="D19" s="64" t="s">
        <v>1893</v>
      </c>
      <c r="E19" s="64" t="s">
        <v>1519</v>
      </c>
      <c r="F19" s="64" t="s">
        <v>1894</v>
      </c>
      <c r="G19" s="64">
        <v>379695.82</v>
      </c>
      <c r="H19" s="66" t="s">
        <v>24</v>
      </c>
      <c r="I19" s="66" t="s">
        <v>76</v>
      </c>
      <c r="J19" s="66" t="s">
        <v>1876</v>
      </c>
      <c r="K19" s="68" t="s">
        <v>1109</v>
      </c>
      <c r="L19" s="186" t="s">
        <v>1895</v>
      </c>
      <c r="M19" s="186"/>
      <c r="N19" s="66" t="s">
        <v>1896</v>
      </c>
    </row>
    <row r="20" spans="1:14" ht="39.75" customHeight="1">
      <c r="A20" s="224" t="s">
        <v>1897</v>
      </c>
      <c r="B20" s="64" t="s">
        <v>1898</v>
      </c>
      <c r="C20" s="65">
        <v>44802</v>
      </c>
      <c r="D20" s="64" t="s">
        <v>1899</v>
      </c>
      <c r="E20" s="64" t="s">
        <v>1900</v>
      </c>
      <c r="F20" s="64" t="s">
        <v>174</v>
      </c>
      <c r="G20" s="64">
        <v>5000000</v>
      </c>
      <c r="H20" s="66" t="s">
        <v>24</v>
      </c>
      <c r="I20" s="66" t="s">
        <v>76</v>
      </c>
      <c r="J20" s="66" t="s">
        <v>1876</v>
      </c>
      <c r="K20" s="68" t="s">
        <v>1901</v>
      </c>
      <c r="L20" s="219"/>
      <c r="M20" s="219">
        <v>926.6</v>
      </c>
      <c r="N20" s="64" t="s">
        <v>1902</v>
      </c>
    </row>
    <row r="21" spans="1:14" ht="39.75" customHeight="1">
      <c r="A21" s="10"/>
      <c r="B21" s="64" t="s">
        <v>432</v>
      </c>
      <c r="C21" s="65">
        <v>44876</v>
      </c>
      <c r="D21" s="64" t="s">
        <v>1903</v>
      </c>
      <c r="E21" s="64" t="s">
        <v>1904</v>
      </c>
      <c r="F21" s="64" t="s">
        <v>74</v>
      </c>
      <c r="G21" s="64">
        <v>921000</v>
      </c>
      <c r="H21" s="64" t="s">
        <v>24</v>
      </c>
      <c r="I21" s="64" t="s">
        <v>131</v>
      </c>
      <c r="J21" s="64" t="s">
        <v>1870</v>
      </c>
      <c r="K21" s="224" t="s">
        <v>225</v>
      </c>
      <c r="L21" s="186">
        <v>920950</v>
      </c>
      <c r="M21" s="186"/>
      <c r="N21" s="64" t="s">
        <v>1905</v>
      </c>
    </row>
    <row r="22" spans="1:14" ht="39" customHeight="1">
      <c r="A22" s="10"/>
      <c r="B22" s="64" t="s">
        <v>1163</v>
      </c>
      <c r="C22" s="65">
        <v>44894</v>
      </c>
      <c r="D22" s="64" t="s">
        <v>1906</v>
      </c>
      <c r="E22" s="64" t="s">
        <v>1504</v>
      </c>
      <c r="F22" s="64" t="s">
        <v>1907</v>
      </c>
      <c r="G22" s="64" t="s">
        <v>1908</v>
      </c>
      <c r="H22" s="64" t="s">
        <v>24</v>
      </c>
      <c r="I22" s="64" t="s">
        <v>35</v>
      </c>
      <c r="J22" s="64" t="s">
        <v>1876</v>
      </c>
      <c r="K22" s="64" t="s">
        <v>1167</v>
      </c>
      <c r="L22" s="64">
        <v>200000</v>
      </c>
      <c r="M22" s="64"/>
      <c r="N22" s="64" t="s">
        <v>1909</v>
      </c>
    </row>
    <row r="23" spans="1:14" ht="66" customHeight="1" thickBot="1">
      <c r="A23" s="10"/>
      <c r="B23" s="64" t="s">
        <v>1049</v>
      </c>
      <c r="C23" s="65">
        <v>44907</v>
      </c>
      <c r="D23" s="64" t="s">
        <v>1910</v>
      </c>
      <c r="E23" s="64" t="s">
        <v>1911</v>
      </c>
      <c r="F23" s="64" t="s">
        <v>1912</v>
      </c>
      <c r="G23" s="64">
        <v>226000</v>
      </c>
      <c r="H23" s="64" t="s">
        <v>388</v>
      </c>
      <c r="I23" s="64" t="s">
        <v>25</v>
      </c>
      <c r="J23" s="224" t="s">
        <v>1913</v>
      </c>
      <c r="K23" s="224" t="s">
        <v>1053</v>
      </c>
      <c r="L23" s="245"/>
      <c r="M23" s="64"/>
      <c r="N23" s="246"/>
    </row>
    <row r="24" spans="1:14" ht="38.25" customHeight="1" thickBot="1">
      <c r="A24" s="10"/>
      <c r="B24" s="10"/>
      <c r="C24" s="189"/>
      <c r="D24" s="189"/>
      <c r="E24" s="10"/>
      <c r="F24" s="10"/>
      <c r="G24" s="10"/>
      <c r="H24" s="10"/>
      <c r="I24" s="10"/>
      <c r="J24" s="10"/>
      <c r="K24" s="229"/>
      <c r="L24" s="235">
        <f>SUM(L6:L23)</f>
        <v>9191410</v>
      </c>
      <c r="M24" s="247">
        <f>SUM(M14:M22)</f>
        <v>65734.720000000001</v>
      </c>
      <c r="N24" s="230"/>
    </row>
  </sheetData>
  <dataConsolidate link="1"/>
  <mergeCells count="3">
    <mergeCell ref="A3:N4"/>
    <mergeCell ref="A2:N2"/>
    <mergeCell ref="A1:N1"/>
  </mergeCells>
  <conditionalFormatting sqref="K12:K20">
    <cfRule type="cellIs" dxfId="1" priority="77" operator="equal">
      <formula>"Desierto"</formula>
    </cfRule>
    <cfRule type="cellIs" dxfId="0" priority="78" operator="equal">
      <formula>"Infructuosa"</formula>
    </cfRule>
  </conditionalFormatting>
  <pageMargins left="0.70866141732283472" right="0.70866141732283472" top="0.74803149606299213" bottom="0.74803149606299213" header="0.31496062992125984" footer="0.31496062992125984"/>
  <pageSetup paperSize="9" orientation="landscape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3F5B858D-60D1-4325-B4EB-F92A02E1BF72}">
          <x14:formula1>
            <xm:f>Analistas!$F$4:$F$8</xm:f>
          </x14:formula1>
          <xm:sqref>H6:H18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>Hewlett-Packard Company</Company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Elvira Alfaro Arauz</dc:creator>
  <cp:keywords/>
  <dc:description/>
  <cp:lastModifiedBy>Esteban Vásquez Valverde</cp:lastModifiedBy>
  <cp:revision/>
  <dcterms:created xsi:type="dcterms:W3CDTF">2017-01-02T14:36:28Z</dcterms:created>
  <dcterms:modified xsi:type="dcterms:W3CDTF">2023-01-20T14:15:45Z</dcterms:modified>
  <cp:category/>
  <cp:contentStatus/>
</cp:coreProperties>
</file>